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8.xml.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comments3.xml" ContentType="application/vnd.openxmlformats-officedocument.spreadsheetml.comments+xml"/>
  <Override PartName="/xl/media/image1.png" ContentType="image/png"/>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Dimensionamento Serventes CST" sheetId="1" state="visible" r:id="rId2"/>
    <sheet name="Servente SEM Insalubridade" sheetId="2" state="visible" r:id="rId3"/>
    <sheet name="Servente COM Insalubridade" sheetId="3" state="visible" r:id="rId4"/>
    <sheet name="PREÇO m² ÁREAS INTERNAS" sheetId="4" state="visible" r:id="rId5"/>
    <sheet name="PREÇO m² ÁREAS EXTERNAS" sheetId="5" state="visible" r:id="rId6"/>
    <sheet name="ESQUADRIAS EXTERNAS" sheetId="6" state="visible" r:id="rId7"/>
    <sheet name="ÁREAS HOSPITALARES E ASSEMELHAD" sheetId="7" state="visible" r:id="rId8"/>
    <sheet name="VALOR POR ÁREA E TOTAL DA PROPO" sheetId="8" state="visible" r:id="rId9"/>
    <sheet name="Unif. Equip. Materiais" sheetId="9" state="visible" r:id="rId10"/>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G93" authorId="0">
      <text>
        <r>
          <rPr>
            <sz val="11"/>
            <color rgb="FF000000"/>
            <rFont val="Arial"/>
            <family val="2"/>
            <charset val="1"/>
          </rPr>
          <t xml:space="preserve">Cláusula 11º CCT 2024 nº registro MTE PE000123/2024</t>
        </r>
      </text>
    </comment>
    <comment ref="G94" authorId="0">
      <text>
        <r>
          <rPr>
            <sz val="11"/>
            <color rgb="FF000000"/>
            <rFont val="Arial"/>
            <family val="2"/>
            <charset val="1"/>
          </rPr>
          <t xml:space="preserve">Cláusula 13º CCT 2024 nº registro MTE PE000123/2024</t>
        </r>
      </text>
    </comment>
    <comment ref="G95" authorId="0">
      <text>
        <r>
          <rPr>
            <sz val="11"/>
            <color rgb="FF000000"/>
            <rFont val="Arial"/>
            <family val="2"/>
            <charset val="1"/>
          </rPr>
          <t xml:space="preserve">Cláusula 15º CCT 2024 nº registro MTE PE000123/2024</t>
        </r>
      </text>
    </comment>
  </commentList>
</comments>
</file>

<file path=xl/comments3.xml><?xml version="1.0" encoding="utf-8"?>
<comments xmlns="http://schemas.openxmlformats.org/spreadsheetml/2006/main" xmlns:xdr="http://schemas.openxmlformats.org/drawingml/2006/spreadsheetDrawing">
  <authors>
    <author> </author>
  </authors>
  <commentList>
    <comment ref="F48" authorId="0">
      <text>
        <r>
          <rPr>
            <sz val="11"/>
            <color rgb="FF000000"/>
            <rFont val="Arial"/>
            <family val="2"/>
            <charset val="1"/>
          </rPr>
          <t xml:space="preserve">40% do salário Mínimo vigente
Em Nov/2024 corresponde a R$ 1.412,00</t>
        </r>
      </text>
    </comment>
    <comment ref="G94" authorId="0">
      <text>
        <r>
          <rPr>
            <sz val="11"/>
            <color rgb="FF000000"/>
            <rFont val="Arial"/>
            <family val="2"/>
            <charset val="1"/>
          </rPr>
          <t xml:space="preserve">Cláusula 11º CCT 2024 nº registro MTE PE000123/2024</t>
        </r>
      </text>
    </comment>
    <comment ref="G95" authorId="0">
      <text>
        <r>
          <rPr>
            <sz val="11"/>
            <color rgb="FF000000"/>
            <rFont val="Arial"/>
            <family val="2"/>
            <charset val="1"/>
          </rPr>
          <t xml:space="preserve">Cláusula 13º CCT 2024 nº registro MTE PE000123/2024</t>
        </r>
      </text>
    </comment>
    <comment ref="G96" authorId="0">
      <text>
        <r>
          <rPr>
            <sz val="11"/>
            <color rgb="FF000000"/>
            <rFont val="Arial"/>
            <family val="2"/>
            <charset val="1"/>
          </rPr>
          <t xml:space="preserve">Cláusula 15º CCT 2024 nº registro MTE PE000123/2024</t>
        </r>
      </text>
    </comment>
  </commentList>
</comments>
</file>

<file path=xl/sharedStrings.xml><?xml version="1.0" encoding="utf-8"?>
<sst xmlns="http://schemas.openxmlformats.org/spreadsheetml/2006/main" count="1048" uniqueCount="419">
  <si>
    <t xml:space="preserve">Campus SERRA TALHADA</t>
  </si>
  <si>
    <t xml:space="preserve">DIMENSIONAMENTO DO QUANTITATIVO DE SERVENTE DE LIMPEZA A SER CONTRATADO PARA LIMPEZA E CONSERVAÇÃO DE ACORDO COM “PRODUTIVIDADE ADOTADA VERSUS FREQUÊNCIA”</t>
  </si>
  <si>
    <t xml:space="preserve">Campus Serra Talhada</t>
  </si>
  <si>
    <t xml:space="preserve">ÁREAS INTERNAS</t>
  </si>
  <si>
    <t xml:space="preserve">ITEM</t>
  </si>
  <si>
    <t xml:space="preserve">DESCRIÇÃO</t>
  </si>
  <si>
    <t xml:space="preserve">UNIDADE DE FORNECIMENTO</t>
  </si>
  <si>
    <t xml:space="preserve">PRODUTIVIDADE IN 05((M²</t>
  </si>
  <si>
    <t xml:space="preserve">QUANTITATIVO / MENSAL (M²) A</t>
  </si>
  <si>
    <t xml:space="preserve">PRODUTIVIDADE / HOMEM / MÊS / (M²) (B)</t>
  </si>
  <si>
    <t xml:space="preserve">ESTIMATIVA DE SERVENTES / ÁREA (A) / (B) = (C)</t>
  </si>
  <si>
    <t xml:space="preserve">PERIODICIDADE DA LIMPEZA</t>
  </si>
  <si>
    <t xml:space="preserve">ESTIMATIVA DE SERVENTE / ÁREA</t>
  </si>
  <si>
    <t xml:space="preserve">Pisos Acarpetados</t>
  </si>
  <si>
    <r>
      <rPr>
        <sz val="10"/>
        <color rgb="FF000000"/>
        <rFont val="Arial"/>
        <family val="2"/>
        <charset val="1"/>
      </rPr>
      <t xml:space="preserve">M</t>
    </r>
    <r>
      <rPr>
        <vertAlign val="superscript"/>
        <sz val="10"/>
        <color rgb="FF000000"/>
        <rFont val="Arial"/>
        <family val="2"/>
        <charset val="1"/>
      </rPr>
      <t xml:space="preserve">2</t>
    </r>
  </si>
  <si>
    <t xml:space="preserve">800 M² A 1.200 M²</t>
  </si>
  <si>
    <t xml:space="preserve">Diária</t>
  </si>
  <si>
    <t xml:space="preserve">Pisos Frios B (Salas de aula)</t>
  </si>
  <si>
    <t xml:space="preserve">Laboratórios</t>
  </si>
  <si>
    <t xml:space="preserve">360 M² A 450 M²</t>
  </si>
  <si>
    <t xml:space="preserve">Almoxarifado</t>
  </si>
  <si>
    <t xml:space="preserve">1.500 M² A 2.500 M²</t>
  </si>
  <si>
    <t xml:space="preserve">Dia sim / Dia não</t>
  </si>
  <si>
    <t xml:space="preserve">Áreas com espaços livres – Saguão, hall e salão</t>
  </si>
  <si>
    <t xml:space="preserve">1.000 M² A 1.500 M²</t>
  </si>
  <si>
    <t xml:space="preserve">Banheiros em Geral</t>
  </si>
  <si>
    <r>
      <rPr>
        <b val="true"/>
        <sz val="10"/>
        <color rgb="FF000000"/>
        <rFont val="Arial"/>
        <family val="2"/>
        <charset val="1"/>
      </rPr>
      <t xml:space="preserve">M</t>
    </r>
    <r>
      <rPr>
        <b val="true"/>
        <vertAlign val="superscript"/>
        <sz val="10"/>
        <color rgb="FF000000"/>
        <rFont val="Arial"/>
        <family val="2"/>
        <charset val="1"/>
      </rPr>
      <t xml:space="preserve">2</t>
    </r>
  </si>
  <si>
    <t xml:space="preserve">200 M² A 300 M²</t>
  </si>
  <si>
    <t xml:space="preserve">ÁREAS EXTERNAS</t>
  </si>
  <si>
    <t xml:space="preserve">QUANTITATIVO / MENSAL (M²)</t>
  </si>
  <si>
    <t xml:space="preserve">PRODUTIVIDADE / HOMEM / MÊS / (M²)</t>
  </si>
  <si>
    <t xml:space="preserve">ESTIMATIVA DE SERVENTES / ÁREA </t>
  </si>
  <si>
    <t xml:space="preserve">ESTIMATIVA DE SERVENTE PELA FREQUÊNCIA ADOTADA </t>
  </si>
  <si>
    <t xml:space="preserve">(A) </t>
  </si>
  <si>
    <t xml:space="preserve">(B)</t>
  </si>
  <si>
    <t xml:space="preserve">(A) / (B) = (C)</t>
  </si>
  <si>
    <t xml:space="preserve">(D)</t>
  </si>
  <si>
    <t xml:space="preserve">(C) / (D) = (E) e/ou  (C) x (D) = (E)*</t>
  </si>
  <si>
    <t xml:space="preserve">Pisos pavimentados adjacentes/contiguos às edificações</t>
  </si>
  <si>
    <t xml:space="preserve">M2</t>
  </si>
  <si>
    <t xml:space="preserve">1800 M² A 2700 M²</t>
  </si>
  <si>
    <t xml:space="preserve">Varrição de passeios e arruamentos</t>
  </si>
  <si>
    <t xml:space="preserve">6000 M² A 9000 M²</t>
  </si>
  <si>
    <t xml:space="preserve">Semanal</t>
  </si>
  <si>
    <t xml:space="preserve">Pátios e áreas verdes com média frequência</t>
  </si>
  <si>
    <t xml:space="preserve">Pátios e áreas verdes com baixa frequência</t>
  </si>
  <si>
    <t xml:space="preserve">ESQUADRIAS EXTERNAS </t>
  </si>
  <si>
    <t xml:space="preserve">Face externa com exposição a situação de risco</t>
  </si>
  <si>
    <t xml:space="preserve">130 A 160 M²</t>
  </si>
  <si>
    <t xml:space="preserve">Quinzenal</t>
  </si>
  <si>
    <t xml:space="preserve">Face externa sem exposição a situação de risco</t>
  </si>
  <si>
    <t xml:space="preserve">300 A 380 M²</t>
  </si>
  <si>
    <t xml:space="preserve">Face interna</t>
  </si>
  <si>
    <t xml:space="preserve">ÁREAS HOSPITALARES E ASSEMELHADAS</t>
  </si>
  <si>
    <t xml:space="preserve">Áreas hospitalares e assemelhados</t>
  </si>
  <si>
    <t xml:space="preserve"> 360 m² a 450 m2</t>
  </si>
  <si>
    <t xml:space="preserve">TOTAL ESTIMADO CONSIDERANDO ÁREAS E PERIODICIDADE </t>
  </si>
  <si>
    <t xml:space="preserve">TOTAL DA CONTRATAÇÃO COM INSALUBRIDADE </t>
  </si>
  <si>
    <t xml:space="preserve">TOTAL DA CONTRATAÇÃO SEM INSALUBRIDADE</t>
  </si>
  <si>
    <t xml:space="preserve">TOTAL ESTIMADO DE SERVENTES PARA CONTRATAÇÃO</t>
  </si>
  <si>
    <t xml:space="preserve">FATOR DE ARREDONDAMENTO COM INSALUBRIDADE</t>
  </si>
  <si>
    <t xml:space="preserve">FATOR DE ARREDONDAMENTO SEM INSALUBRIDADE</t>
  </si>
  <si>
    <t xml:space="preserve">*A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</si>
  <si>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 xml:space="preserve">.</t>
  </si>
  <si>
    <t xml:space="preserve">PLANILHA BASE LICITATÓRIA –  IF SERTÃO – PE – CAMPUS SERRA TALHADA</t>
  </si>
  <si>
    <t xml:space="preserve">MODELO DE PLANILHA DE CUSTOS E FORMAÇÃO DE PREÇOS</t>
  </si>
  <si>
    <t xml:space="preserve">Nº Processo:</t>
  </si>
  <si>
    <t xml:space="preserve">Licitação Nº:</t>
  </si>
  <si>
    <t xml:space="preserve">Dia __/__/__ às __:__ horas</t>
  </si>
  <si>
    <t xml:space="preserve">DISCRIMINAÇÃO DOS SERVIÇOS (DADOS REFERENTES À CONTRATAÇÃO)</t>
  </si>
  <si>
    <t xml:space="preserve">A</t>
  </si>
  <si>
    <t xml:space="preserve">Data de apresentação da proposta (dia/mês/ano)</t>
  </si>
  <si>
    <t xml:space="preserve">XX/XX/XXXX</t>
  </si>
  <si>
    <t xml:space="preserve">B</t>
  </si>
  <si>
    <t xml:space="preserve">Município/UF</t>
  </si>
  <si>
    <t xml:space="preserve">Serra Talhada/PE</t>
  </si>
  <si>
    <t xml:space="preserve">C</t>
  </si>
  <si>
    <t xml:space="preserve">Ano Acordo, Convenção ou Sentença Normativa em Dissídio Coletivo</t>
  </si>
  <si>
    <t xml:space="preserve">PE000123/2024</t>
  </si>
  <si>
    <t xml:space="preserve">D</t>
  </si>
  <si>
    <t xml:space="preserve">Nº de meses de execução contratual</t>
  </si>
  <si>
    <t xml:space="preserve">IDENTIFICAÇÃO DO SERVIÇO</t>
  </si>
  <si>
    <t xml:space="preserve">Tipo de Serviço</t>
  </si>
  <si>
    <t xml:space="preserve">Unidade de Medida</t>
  </si>
  <si>
    <t xml:space="preserve"> Quantidade total a contratar (em função da unidade de medida)</t>
  </si>
  <si>
    <t xml:space="preserve">Limpeza e Conservação</t>
  </si>
  <si>
    <t xml:space="preserve">Posto de Limpeza e Conservação</t>
  </si>
  <si>
    <t xml:space="preserve">06 POSTOS</t>
  </si>
  <si>
    <t xml:space="preserve">Nota (1) - Esta tabela poderá ser adaptada às características do serviço contratado, inclusive no que concerne às rubricas e suas respectivas provisões e/ou estimativas, desde que haja justificativa.</t>
  </si>
  <si>
    <t xml:space="preserve">Nota (2)- As provisões constantes desta planilha poderão ser desnecessárias quando se tratar de determinados serviços que prescindam da dedicação exclusiva dos trabalhadores da contratada para com a administração.</t>
  </si>
  <si>
    <t xml:space="preserve">1. MÓDULOS</t>
  </si>
  <si>
    <t xml:space="preserve">Mão de obra</t>
  </si>
  <si>
    <t xml:space="preserve">Mão de obra vinculada à execução contratual</t>
  </si>
  <si>
    <t xml:space="preserve">Dados para composição dos custos referente à mão de obra</t>
  </si>
  <si>
    <t xml:space="preserve">Tipo de serviço (mesmo serviço com características distintas)</t>
  </si>
  <si>
    <t xml:space="preserve">Classificação Brasileira de Ocupações (CBO)</t>
  </si>
  <si>
    <t xml:space="preserve">Salário Normativo da Categoria Profissional</t>
  </si>
  <si>
    <t xml:space="preserve">Data base da categoria (dia/mês/ano)</t>
  </si>
  <si>
    <t xml:space="preserve">Nota 1: Deverá ser elaborado um quadro para cada tipo de serviço.</t>
  </si>
  <si>
    <t xml:space="preserve">Nota 2: A planilha será calculada considerando o valor mensal do empregado.</t>
  </si>
  <si>
    <t xml:space="preserve"> MÓDULO 1 :   COMPOSIÇÃO DA REMUNERAÇÃO</t>
  </si>
  <si>
    <t xml:space="preserve">Composição da Remuneração</t>
  </si>
  <si>
    <t xml:space="preserve">Valor (R$)</t>
  </si>
  <si>
    <t xml:space="preserve">Salário Base</t>
  </si>
  <si>
    <t xml:space="preserve">Total</t>
  </si>
  <si>
    <t xml:space="preserve">Nota 1: O Módulo 1 refere-se ao valor mensal devido ao empregado pela prestação do serviço no período de 12 meses.</t>
  </si>
  <si>
    <t xml:space="preserve">Módulo 2 - Encargos e Benefícios Anuais, Mensais e Diários</t>
  </si>
  <si>
    <t xml:space="preserve">Submódulo 2.1 - 13º (décimo terceiro) Salário, Férias e Adicional de Férias</t>
  </si>
  <si>
    <t xml:space="preserve">2.1</t>
  </si>
  <si>
    <t xml:space="preserve">13º (décimo terceiro) Salário, Férias e Adicional de Férias</t>
  </si>
  <si>
    <t xml:space="preserve">%</t>
  </si>
  <si>
    <t xml:space="preserve">13 º (décimo terceiro) Salário</t>
  </si>
  <si>
    <t xml:space="preserve">Adicional de férias</t>
  </si>
  <si>
    <t xml:space="preserve">Nota 1: Como a planilha de custos e formação de preços é calculada mensalmente, provisiona-se proporcionalmente 1/12 (um doze avos) dos valores referentes a gratificação natalina e adicional de férias.</t>
  </si>
  <si>
    <t xml:space="preserve">Nota 2: O adicional de férias contido no Submódulo 2.1 corresponde a 1/3 (um terço) da remuneração que por sua vez é divido por 12 (doze) conforme Nota 1 acima.</t>
  </si>
  <si>
    <t xml:space="preserve">Submódulo 2.2 - Encargos Previdenciários (GPS), Fundo de Garantia por Tempo de Serviço (FGTS) e outras contribuições.</t>
  </si>
  <si>
    <t xml:space="preserve"> Base de cálculo submódulo 2.2 = Módulo 1 + Submódulo 2.1</t>
  </si>
  <si>
    <t xml:space="preserve">2.2</t>
  </si>
  <si>
    <t xml:space="preserve">GPS, FGTS e outras contribuições</t>
  </si>
  <si>
    <t xml:space="preserve">Percentual (%)</t>
  </si>
  <si>
    <t xml:space="preserve">INSS</t>
  </si>
  <si>
    <t xml:space="preserve">Salário Educação</t>
  </si>
  <si>
    <t xml:space="preserve">SAT</t>
  </si>
  <si>
    <t xml:space="preserve">SESC OU SESI</t>
  </si>
  <si>
    <t xml:space="preserve">E</t>
  </si>
  <si>
    <t xml:space="preserve">SENAI - SENAC</t>
  </si>
  <si>
    <t xml:space="preserve">F</t>
  </si>
  <si>
    <t xml:space="preserve">SEBRAE</t>
  </si>
  <si>
    <t xml:space="preserve">G</t>
  </si>
  <si>
    <t xml:space="preserve">INCRA</t>
  </si>
  <si>
    <t xml:space="preserve">H</t>
  </si>
  <si>
    <t xml:space="preserve">FGTS</t>
  </si>
  <si>
    <t xml:space="preserve">Nota 1: Os percentuais dos encargos previdenciários, do FGTS e demais contribuições são aqueles estabelecidos pela legislação vigente.</t>
  </si>
  <si>
    <t xml:space="preserve">Nota 2: O SAT a depender do grau de risco do serviço irá variar entre 1%, para risco leve, de 2%, para risco médio, e de 3% de risco grave.</t>
  </si>
  <si>
    <t xml:space="preserve">Nota 3: O Fator Acidentário de Prevenção – FAP é um multiplicador no qual a alíquota do SAT poderá ser reduzida, em até cinquenta por cento, ou aumentada, em  até cem por cento (O Multiplicador FAP vai de 0,5 a 2), portanto o item C – SAT pode variar de 0,5% a 6%</t>
  </si>
  <si>
    <t xml:space="preserve">Nota 4: Esses percentuais incidem sobre o Módulo 1 + Submódulo 2.1.</t>
  </si>
  <si>
    <t xml:space="preserve">Submódulo 2.3 - Benefícios Mensais e Diários.</t>
  </si>
  <si>
    <t xml:space="preserve">2.3</t>
  </si>
  <si>
    <t xml:space="preserve">Benefícios Mensais e Diários</t>
  </si>
  <si>
    <t xml:space="preserve">Transporte</t>
  </si>
  <si>
    <t xml:space="preserve">Auxílio Refeição/Alimentação </t>
  </si>
  <si>
    <t xml:space="preserve">Cesta Básica</t>
  </si>
  <si>
    <t xml:space="preserve">Cobertura Social</t>
  </si>
  <si>
    <t xml:space="preserve">Nota 1: O valor informado deverá ser o custo real do benefício (descontado o valor eventualmente pago pelo empregado).</t>
  </si>
  <si>
    <t xml:space="preserve">Nota 2: Observar a previsão dos benefícios contidos em Acordos, Convenções e Dissídios Coletivos de Trabalho e atentar-se ao disposto no art. 6º desta Instrução Normativa,</t>
  </si>
  <si>
    <t xml:space="preserve">Nota 3: Os valores do Auxílio Alimentação poderão ser reduzidos em 20%, caso a empresa comprove inscrição no PAT (Programa de Alimentação do Trabalhador).</t>
  </si>
  <si>
    <t xml:space="preserve">Quadro Resumo do Módulo 2 - Encargos e Benefícios anuais, mensais e diários</t>
  </si>
  <si>
    <t xml:space="preserve">Encargos e Benefícios Anuais, Mensais e Diários</t>
  </si>
  <si>
    <t xml:space="preserve">Módulo 3 -  Provisão para Rescisão</t>
  </si>
  <si>
    <t xml:space="preserve">Provisão para Rescisão</t>
  </si>
  <si>
    <t xml:space="preserve">Aviso prévio indenizado</t>
  </si>
  <si>
    <t xml:space="preserve">Incidência do FGTS sobre aviso prévio indenizado</t>
  </si>
  <si>
    <t xml:space="preserve">Multa sobre FGTS  sobre o aviso prévio indenizado e trabalhado</t>
  </si>
  <si>
    <t xml:space="preserve">Aviso prévio trabalhado </t>
  </si>
  <si>
    <t xml:space="preserve">Incidência dos encargos do submódulo 2.2 sobre o Aviso Prévio Trabalhado</t>
  </si>
  <si>
    <t xml:space="preserve">TOTAL</t>
  </si>
  <si>
    <t xml:space="preserve">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t>
  </si>
  <si>
    <t xml:space="preserve">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</si>
  <si>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 xml:space="preserve">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</si>
  <si>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 xml:space="preserve">Módulo 4 -  Custo de Reposição do Profissional Ausente</t>
  </si>
  <si>
    <t xml:space="preserve">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</si>
  <si>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 xml:space="preserve">Base de cálculo do Módulo 4 = Módulo 1 + Módulo 2 + Módulo 3</t>
  </si>
  <si>
    <t xml:space="preserve">Submódulo 4.1 –  Ausências Legais</t>
  </si>
  <si>
    <t xml:space="preserve">4.1</t>
  </si>
  <si>
    <t xml:space="preserve">Ausências legais</t>
  </si>
  <si>
    <t xml:space="preserve">Estimativa (%)</t>
  </si>
  <si>
    <t xml:space="preserve">Férias</t>
  </si>
  <si>
    <t xml:space="preserve">Licença paternidade</t>
  </si>
  <si>
    <t xml:space="preserve">Acidente de trabalho</t>
  </si>
  <si>
    <t xml:space="preserve">Afastamento maternidade</t>
  </si>
  <si>
    <t xml:space="preserve">Licença Saúde</t>
  </si>
  <si>
    <t xml:space="preserve">Nota: As alíneas “A” a “F” referem-se somente ao custo que será pago ao repositor pelos dias trabalhados quando da necessidade de substituir a mão de obra alocada na prestação do serviço.</t>
  </si>
  <si>
    <r>
      <rPr>
        <b val="true"/>
        <sz val="10"/>
        <color rgb="FF000000"/>
        <rFont val="Arial"/>
        <family val="2"/>
        <charset val="1"/>
      </rPr>
      <t xml:space="preserve">Férias:</t>
    </r>
    <r>
      <rPr>
        <sz val="10"/>
        <color rgb="FF000000"/>
        <rFont val="Arial"/>
        <family val="2"/>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</si>
  <si>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b val="true"/>
        <sz val="10"/>
        <color rgb="FF000000"/>
        <rFont val="Arial"/>
        <family val="2"/>
        <charset val="1"/>
      </rPr>
      <t xml:space="preserve">Ausências Legais:</t>
    </r>
    <r>
      <rPr>
        <sz val="10"/>
        <color rgb="FF000000"/>
        <rFont val="Arial"/>
        <family val="2"/>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</si>
  <si>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b val="true"/>
        <sz val="10"/>
        <color rgb="FF000000"/>
        <rFont val="Arial"/>
        <family val="2"/>
        <charset val="1"/>
      </rPr>
      <t xml:space="preserve">Licença Paternidade: </t>
    </r>
    <r>
      <rPr>
        <sz val="10"/>
        <color rgb="FF000000"/>
        <rFont val="Arial"/>
        <family val="2"/>
        <charset val="1"/>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</si>
  <si>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b val="true"/>
        <sz val="10"/>
        <color rgb="FF000000"/>
        <rFont val="Arial"/>
        <family val="2"/>
        <charset val="1"/>
      </rPr>
      <t xml:space="preserve">Acidente de Trabalho:</t>
    </r>
    <r>
      <rPr>
        <sz val="10"/>
        <color rgb="FF000000"/>
        <rFont val="Arial"/>
        <family val="2"/>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</si>
  <si>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b val="true"/>
        <sz val="10"/>
        <color rgb="FF000000"/>
        <rFont val="Arial"/>
        <family val="2"/>
        <charset val="1"/>
      </rPr>
      <t xml:space="preserve">Afastamento Maternidade: </t>
    </r>
    <r>
      <rPr>
        <sz val="10"/>
        <color rgb="FF000000"/>
        <rFont val="Arial"/>
        <family val="2"/>
        <charset val="1"/>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</si>
  <si>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b val="true"/>
        <sz val="10"/>
        <color rgb="FF000000"/>
        <rFont val="Arial"/>
        <family val="2"/>
        <charset val="1"/>
      </rPr>
      <t xml:space="preserve">Licença saúde: </t>
    </r>
    <r>
      <rPr>
        <sz val="10"/>
        <color rgb="FF000000"/>
        <rFont val="Arial"/>
        <family val="2"/>
        <charset val="1"/>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</si>
  <si>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 xml:space="preserve">Submódulo 4.2 – Intrajornada</t>
  </si>
  <si>
    <t xml:space="preserve">4.2</t>
  </si>
  <si>
    <t xml:space="preserve">Intrajornada</t>
  </si>
  <si>
    <t xml:space="preserve">Substituto na cobertura de Intervalo para repouso ou alimentação</t>
  </si>
  <si>
    <t xml:space="preserve">Toral</t>
  </si>
  <si>
    <t xml:space="preserve">Nota: Quando houver a necessidade de reposição de um empregado durante sua ausência nos casos de intervalo para repouso ou alimentação deve-se contemplar o Submódulo 4.2.</t>
  </si>
  <si>
    <t xml:space="preserve">Quadro Resumo do Módulo 4 - Custo de Reposição do Profissional Ausente</t>
  </si>
  <si>
    <t xml:space="preserve">Custo de Reposição do Profissional Ausente</t>
  </si>
  <si>
    <t xml:space="preserve">Módulo 5 - Insumos Diversos</t>
  </si>
  <si>
    <t xml:space="preserve">Insumos Diversos</t>
  </si>
  <si>
    <t xml:space="preserve">Uniformes</t>
  </si>
  <si>
    <t xml:space="preserve">Materiais</t>
  </si>
  <si>
    <t xml:space="preserve">Equipamentos</t>
  </si>
  <si>
    <t xml:space="preserve">Outros (EPI)</t>
  </si>
  <si>
    <t xml:space="preserve">Nota: Valores mensais estimados por empregado.</t>
  </si>
  <si>
    <t xml:space="preserve"> MÓDULO 6 - CUSTOS INDIRETOS, TRIBUTOS E LUCRO</t>
  </si>
  <si>
    <t xml:space="preserve">Base de cálculo do Módulo 6 = Módulo 1 + Módulo 2 + Módulo 3 + Módulo 4 + Módulo 5.</t>
  </si>
  <si>
    <t xml:space="preserve">Custos Indiretos, Tributos e Lucro</t>
  </si>
  <si>
    <t xml:space="preserve">Custos Indiretos</t>
  </si>
  <si>
    <t xml:space="preserve">Lucro</t>
  </si>
  <si>
    <t xml:space="preserve">Tributos</t>
  </si>
  <si>
    <t xml:space="preserve">C.1. Tributos Federais (Cofins)</t>
  </si>
  <si>
    <t xml:space="preserve">C.2. Tributos Federais (Pis)</t>
  </si>
  <si>
    <t xml:space="preserve">C.3. Tributos Municipais (ISS)</t>
  </si>
  <si>
    <t xml:space="preserve">Nota (1): Custos Indiretos, Tributos e Lucro por empregado.</t>
  </si>
  <si>
    <t xml:space="preserve">Nota (2): O valor referente a tributos é obtido aplicando-se o percentual sobre o valor do faturamento.</t>
  </si>
  <si>
    <t xml:space="preserve">Nota (3): As alíquotas de PIS 1,65% e COFINS 7,60% estão calculadas para o Regime de Lucro Real</t>
  </si>
  <si>
    <t xml:space="preserve">Nota (4): As alíquotas de Regime de Lucro Presumido são PIS 0,65% e COFINS 3%.</t>
  </si>
  <si>
    <t xml:space="preserve">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</si>
  <si>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 xml:space="preserve">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</si>
  <si>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 xml:space="preserve">2. QUADRO RESUMO DO CUSTO POR EMPREGADO</t>
  </si>
  <si>
    <t xml:space="preserve">Mão de obra vinculada à execução contratual (valor por empregado)</t>
  </si>
  <si>
    <t xml:space="preserve">(R$)</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</si>
  <si>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</si>
  <si>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</si>
  <si>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</si>
  <si>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</si>
  <si>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</si>
  <si>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 + B +C+ D + E)</t>
  </si>
  <si>
    <t xml:space="preserve">Módulo 6 – Custos Indiretos, Tributos e Lucro</t>
  </si>
  <si>
    <t xml:space="preserve">Valor total por empregado</t>
  </si>
  <si>
    <t xml:space="preserve">3. QUADRO RESUMO DO VALOR MENSAL DOS SERVIÇOS</t>
  </si>
  <si>
    <t xml:space="preserve">Tipo de serviço (A)</t>
  </si>
  <si>
    <t xml:space="preserve">Valor proposto por empregado (B)</t>
  </si>
  <si>
    <t xml:space="preserve">Qtde de empregados por posto ( C )</t>
  </si>
  <si>
    <t xml:space="preserve">Valor proposto por posto (D) = (B x C)</t>
  </si>
  <si>
    <t xml:space="preserve">Qtde de postos (E)</t>
  </si>
  <si>
    <t xml:space="preserve">Valor Mensal do serviço (F)=(DXE)</t>
  </si>
  <si>
    <t xml:space="preserve">I</t>
  </si>
  <si>
    <t xml:space="preserve">VALOR MENSAL DOS SERVIÇOS (I)</t>
  </si>
  <si>
    <t xml:space="preserve">4. QUADRO DEMONSTRATIVO DO VALOR GLOBAL DA PROPOSTA</t>
  </si>
  <si>
    <t xml:space="preserve">VALOR GLOBAL DA PROPOSTA</t>
  </si>
  <si>
    <t xml:space="preserve">VALOR (R$)</t>
  </si>
  <si>
    <t xml:space="preserve">Valor proposto por unidade de medida </t>
  </si>
  <si>
    <t xml:space="preserve">Valor mensal do serviço</t>
  </si>
  <si>
    <t xml:space="preserve">Valor global da proposta
(Valor mensal do serviço multiplicado pelo número de meses do contrato).</t>
  </si>
  <si>
    <t xml:space="preserve">Nota: Informar o valor da unidade de medida por tipo de serviço.</t>
  </si>
  <si>
    <t xml:space="preserve">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</si>
  <si>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 xml:space="preserve">02 POSTO</t>
  </si>
  <si>
    <t xml:space="preserve">B </t>
  </si>
  <si>
    <t xml:space="preserve">Adicional de Insalubridade</t>
  </si>
  <si>
    <t xml:space="preserve">PREÇO m² ÁREAS INTERNAS</t>
  </si>
  <si>
    <t xml:space="preserve">Pisos acarpetados 800 M² A 1.200 M²</t>
  </si>
  <si>
    <t xml:space="preserve">Almoxarifado 1.500 M² A 2.500 M²</t>
  </si>
  <si>
    <t xml:space="preserve">MÃO DE OBRA</t>
  </si>
  <si>
    <t xml:space="preserve">PRODUTIVIDADE</t>
  </si>
  <si>
    <t xml:space="preserve">FREQUÊNCIA/JORNADA</t>
  </si>
  <si>
    <t xml:space="preserve">FATOR ARREDONDAMENTO</t>
  </si>
  <si>
    <t xml:space="preserve">PREÇO HOMEM/MÊS</t>
  </si>
  <si>
    <t xml:space="preserve">SUBTOTAL</t>
  </si>
  <si>
    <t xml:space="preserve">SERVENTE</t>
  </si>
  <si>
    <t xml:space="preserve">CUSTO UNITÁRIO DO M²</t>
  </si>
  <si>
    <t xml:space="preserve">Pisos Frios 800 M² A 1.200 M²</t>
  </si>
  <si>
    <t xml:space="preserve">Áreas com espaços livres – Saguão, hall e salão 1.000 M² A 1.500 M²</t>
  </si>
  <si>
    <t xml:space="preserve">Laboratórios 360 M² A 450 M²</t>
  </si>
  <si>
    <t xml:space="preserve">Banheiros – Áreas insalubres 200 M² A 300 M²</t>
  </si>
  <si>
    <t xml:space="preserve">PREÇO m² ÁREAS EXTERNAS</t>
  </si>
  <si>
    <t xml:space="preserve">Pisos Pav. adjacentes/contíguos às edificações 1800 M² A 2700 M²</t>
  </si>
  <si>
    <t xml:space="preserve">Pátios e áreas verdes com média frequência 1800 M² A 2700 M²</t>
  </si>
  <si>
    <t xml:space="preserve">Varrição de passeios e arruamentos 6000 M² A 9000 M</t>
  </si>
  <si>
    <t xml:space="preserve">Pátios e áreas verdes com baixa frequência 1800 M² A 2700 M²</t>
  </si>
  <si>
    <t xml:space="preserve">ESQUADRIAS EXTERNAS</t>
  </si>
  <si>
    <t xml:space="preserve">Face externa com exposição a situação de risco  130 M² A 160 M²</t>
  </si>
  <si>
    <t xml:space="preserve">Face externa sem exposição a situação de riscoFace Interna  300 m² a 380 m²</t>
  </si>
  <si>
    <t xml:space="preserve">Face Interna  300 m² a 380 m²</t>
  </si>
  <si>
    <t xml:space="preserve">Áreas Hospital e assemelhados   360 m² a 450 m2</t>
  </si>
  <si>
    <t xml:space="preserve">VALOR ESTIMADO PELA ADMINISTRAÇÃO - TOTAL DA PROPOSTA</t>
  </si>
  <si>
    <t xml:space="preserve">POSTO</t>
  </si>
  <si>
    <t xml:space="preserve">ÁREA m²</t>
  </si>
  <si>
    <t xml:space="preserve">m²/MÊS</t>
  </si>
  <si>
    <t xml:space="preserve">MESES</t>
  </si>
  <si>
    <t xml:space="preserve">m²/BIENAL</t>
  </si>
  <si>
    <t xml:space="preserve">VALOR TOTAL BIENAL</t>
  </si>
  <si>
    <t xml:space="preserve">VALOR MENSAL</t>
  </si>
  <si>
    <t xml:space="preserve">Banheiros em Geral </t>
  </si>
  <si>
    <t xml:space="preserve">SUBTOTAL DA ÁREAS INTERNAS</t>
  </si>
  <si>
    <t xml:space="preserve">SUBTOTAL DA ÁREAS EXTERNAS</t>
  </si>
  <si>
    <t xml:space="preserve">SUBTOTAL ESQUADRIAS EXTERNAS</t>
  </si>
  <si>
    <t xml:space="preserve">,</t>
  </si>
  <si>
    <t xml:space="preserve">SUBTOTAL DE ÁREAS HOSPITALARES E ASSEMELHADAS</t>
  </si>
  <si>
    <t xml:space="preserve">VALOR TOTAL BIENAL DOS SERVIÇOS</t>
  </si>
  <si>
    <t xml:space="preserve">VALOR TOTAL ANUAL DOS SERVIÇOS</t>
  </si>
  <si>
    <t xml:space="preserve">VALOR TOTAL SEMESTRAL DOS SERVIÇOS</t>
  </si>
  <si>
    <t xml:space="preserve">VALOR TOTAL MENSAL DOS SERVIÇOS</t>
  </si>
  <si>
    <r>
      <rPr>
        <sz val="11"/>
        <color rgb="FF000000"/>
        <rFont val="Arial"/>
        <family val="2"/>
        <charset val="1"/>
      </rPr>
      <t xml:space="preserve"> </t>
    </r>
    <r>
      <rPr>
        <b val="true"/>
        <sz val="12"/>
        <color rgb="FF00000A"/>
        <rFont val="Arial-BoldMT"/>
        <family val="2"/>
        <charset val="1"/>
      </rPr>
      <t xml:space="preserve">PLANILHA DE FORMAÇÃO DE PREÇOS</t>
    </r>
  </si>
  <si>
    <r>
      <rPr>
        <sz val="11"/>
        <color rgb="FF000000"/>
        <rFont val="Arial"/>
        <family val="2"/>
        <charset val="1"/>
      </rPr>
      <t xml:space="preserve"> CAMPUS </t>
    </r>
    <r>
      <rPr>
        <b val="true"/>
        <sz val="12"/>
        <color rgb="FF000000"/>
        <rFont val="Arial-BoldMT"/>
        <family val="2"/>
        <charset val="1"/>
      </rPr>
      <t xml:space="preserve">SERRA TALHADA</t>
    </r>
  </si>
  <si>
    <r>
      <rPr>
        <sz val="11"/>
        <color rgb="FF000000"/>
        <rFont val="Arial"/>
        <family val="2"/>
        <charset val="1"/>
      </rPr>
      <t xml:space="preserve">		</t>
    </r>
    <r>
      <rPr>
        <b val="true"/>
        <sz val="12"/>
        <color rgb="FF00000A"/>
        <rFont val="Arial-BoldMT"/>
        <family val="2"/>
        <charset val="1"/>
      </rPr>
      <t xml:space="preserve">Fardamentos (Por Trabalhador)</t>
    </r>
  </si>
  <si>
    <t xml:space="preserve">Item</t>
  </si>
  <si>
    <t xml:space="preserve">Descrição </t>
  </si>
  <si>
    <t xml:space="preserve">Unidade </t>
  </si>
  <si>
    <t xml:space="preserve">Qtd.
Máxima
Ano
(A)</t>
  </si>
  <si>
    <t xml:space="preserve">Valor
Unitário
Estimado
(B)</t>
  </si>
  <si>
    <t xml:space="preserve">Valor
Total
Ano
C=(A x B)</t>
  </si>
  <si>
    <t xml:space="preserve">Valor
Unitário
Mês
D=(C / 12)</t>
  </si>
  <si>
    <t xml:space="preserve">01</t>
  </si>
  <si>
    <r>
      <rPr>
        <b val="true"/>
        <sz val="9"/>
        <color rgb="FF000000"/>
        <rFont val="Arial-BoldMT"/>
        <family val="2"/>
        <charset val="1"/>
      </rPr>
      <t xml:space="preserve">Calça em brim </t>
    </r>
    <r>
      <rPr>
        <sz val="9"/>
        <color rgb="FF000000"/>
        <rFont val="ArialMT"/>
        <family val="2"/>
        <charset val="1"/>
      </rPr>
      <t xml:space="preserve">pesado (100% algodão) resistente a abrasões e rasgos com elástico na cintura, com 2 </t>
    </r>
    <r>
      <rPr>
        <sz val="11"/>
        <color rgb="FF000000"/>
        <rFont val="Arial"/>
        <family val="2"/>
        <charset val="1"/>
      </rPr>
      <t xml:space="preserve">(dois) bolsos frontais e 1 (um) traseiro, de cor clara exceto branco.</t>
    </r>
  </si>
  <si>
    <t xml:space="preserve">Und </t>
  </si>
  <si>
    <t xml:space="preserve">06</t>
  </si>
  <si>
    <t xml:space="preserve">02</t>
  </si>
  <si>
    <r>
      <rPr>
        <b val="true"/>
        <sz val="9"/>
        <color rgb="FF000000"/>
        <rFont val="Arial-BoldMT"/>
        <family val="2"/>
        <charset val="1"/>
      </rPr>
      <t xml:space="preserve">Camisa gola V, </t>
    </r>
    <r>
      <rPr>
        <sz val="9"/>
        <color rgb="FF000000"/>
        <rFont val="ArialMT"/>
        <family val="2"/>
        <charset val="1"/>
      </rPr>
      <t xml:space="preserve">100% algodão de cor clara, de mangas curtas que contenha nome da empresa contratada </t>
    </r>
    <r>
      <rPr>
        <sz val="11"/>
        <color rgb="FF000000"/>
        <rFont val="Arial"/>
        <family val="2"/>
        <charset val="1"/>
      </rPr>
      <t xml:space="preserve">para fins de identificação.</t>
    </r>
  </si>
  <si>
    <t xml:space="preserve">03</t>
  </si>
  <si>
    <r>
      <rPr>
        <b val="true"/>
        <sz val="9"/>
        <color rgb="FF000000"/>
        <rFont val="Arial-BoldMT"/>
        <family val="2"/>
        <charset val="1"/>
      </rPr>
      <t xml:space="preserve">Calçado ocupacional </t>
    </r>
    <r>
      <rPr>
        <sz val="9"/>
        <color rgb="FF000000"/>
        <rFont val="ArialMT"/>
        <family val="2"/>
        <charset val="1"/>
      </rPr>
      <t xml:space="preserve">de uso profissional tipo tênis, fechado na parte do calcanhar e na parte superior, </t>
    </r>
    <r>
      <rPr>
        <sz val="11"/>
        <color rgb="FF000000"/>
        <rFont val="Arial"/>
        <family val="2"/>
        <charset val="1"/>
      </rPr>
      <t xml:space="preserve">confeccionado em EVA, solado de borracha antiderrapante.</t>
    </r>
  </si>
  <si>
    <t xml:space="preserve">Par </t>
  </si>
  <si>
    <t xml:space="preserve">04</t>
  </si>
  <si>
    <r>
      <rPr>
        <b val="true"/>
        <sz val="9"/>
        <color rgb="FF000000"/>
        <rFont val="Arial-BoldMT"/>
        <family val="2"/>
        <charset val="1"/>
      </rPr>
      <t xml:space="preserve">Par de meias </t>
    </r>
    <r>
      <rPr>
        <sz val="9"/>
        <color rgb="FF000000"/>
        <rFont val="ArialMT"/>
        <family val="2"/>
        <charset val="1"/>
      </rPr>
      <t xml:space="preserve">100% algodão, cor branco. </t>
    </r>
  </si>
  <si>
    <r>
      <rPr>
        <sz val="9"/>
        <color rgb="FF00000A"/>
        <rFont val="ArialMT"/>
        <family val="2"/>
        <charset val="1"/>
      </rPr>
      <t xml:space="preserve">		</t>
    </r>
    <r>
      <rPr>
        <b val="true"/>
        <sz val="9"/>
        <color rgb="FF00000A"/>
        <rFont val="Arial-BoldMT"/>
        <family val="2"/>
        <charset val="1"/>
      </rPr>
      <t xml:space="preserve">Custo Total Mensal com Fardamento Por Posto </t>
    </r>
  </si>
  <si>
    <r>
      <rPr>
        <sz val="11"/>
        <color rgb="FF000000"/>
        <rFont val="Arial"/>
        <family val="2"/>
        <charset val="1"/>
      </rPr>
      <t xml:space="preserve">		</t>
    </r>
    <r>
      <rPr>
        <b val="true"/>
        <sz val="12"/>
        <color rgb="FF000000"/>
        <rFont val="Arial-BoldMT"/>
        <family val="2"/>
        <charset val="1"/>
      </rPr>
      <t xml:space="preserve">Materiais de Consumo</t>
    </r>
  </si>
  <si>
    <t xml:space="preserve">Valor
Total
Ano
C= (A x B)</t>
  </si>
  <si>
    <t xml:space="preserve">Valor
Unitário
Mês
D = (C / 12)</t>
  </si>
  <si>
    <r>
      <rPr>
        <b val="true"/>
        <sz val="9"/>
        <color rgb="FF000000"/>
        <rFont val="Arial-BoldMT"/>
        <family val="2"/>
        <charset val="1"/>
      </rPr>
      <t xml:space="preserve">Água sanitária: </t>
    </r>
    <r>
      <rPr>
        <sz val="9"/>
        <color rgb="FF000000"/>
        <rFont val="ArialMT"/>
        <family val="2"/>
        <charset val="1"/>
      </rPr>
      <t xml:space="preserve">Água sanitária líquida (não é alvejante), sem perfume, 2,0% a 2,5% de cloro ativo em </t>
    </r>
    <r>
      <rPr>
        <sz val="11"/>
        <color rgb="FF000000"/>
        <rFont val="Arial"/>
        <family val="2"/>
        <charset val="1"/>
      </rPr>
      <t xml:space="preserve">água potável, biodegradável, com registro no Ministério da Saúde. Galão de 5 litros.</t>
    </r>
  </si>
  <si>
    <t xml:space="preserve">Galão </t>
  </si>
  <si>
    <r>
      <rPr>
        <b val="true"/>
        <sz val="9"/>
        <color rgb="FF000000"/>
        <rFont val="Arial-BoldMT"/>
        <family val="2"/>
        <charset val="1"/>
      </rPr>
      <t xml:space="preserve">Álcool etílico: </t>
    </r>
    <r>
      <rPr>
        <sz val="9"/>
        <color rgb="FF000000"/>
        <rFont val="ArialMT"/>
        <family val="2"/>
        <charset val="1"/>
      </rPr>
      <t xml:space="preserve">Álcool etílico líquido, tipo etílico hidratado, a 70º Gl. Garrafa de 1 litro. </t>
    </r>
  </si>
  <si>
    <r>
      <rPr>
        <b val="true"/>
        <sz val="9"/>
        <color rgb="FF000000"/>
        <rFont val="Arial-BoldMT"/>
        <family val="2"/>
        <charset val="1"/>
      </rPr>
      <t xml:space="preserve">Álcool Gel: </t>
    </r>
    <r>
      <rPr>
        <sz val="9"/>
        <color rgb="FF000000"/>
        <rFont val="ArialMT"/>
        <family val="2"/>
        <charset val="1"/>
      </rPr>
      <t xml:space="preserve">Álcool etílico, teor alcoólico 70º Gl, composição básica com emoliente, forma farmacêutica </t>
    </r>
    <r>
      <rPr>
        <sz val="11"/>
        <color rgb="FF000000"/>
        <rFont val="Arial"/>
        <family val="2"/>
        <charset val="1"/>
      </rPr>
      <t xml:space="preserve">gel. Embalagem com 1 litro.</t>
    </r>
  </si>
  <si>
    <t xml:space="preserve">Garrafa </t>
  </si>
  <si>
    <r>
      <rPr>
        <b val="true"/>
        <sz val="9"/>
        <color rgb="FF000000"/>
        <rFont val="Arial-BoldMT"/>
        <family val="2"/>
        <charset val="1"/>
      </rPr>
      <t xml:space="preserve">Balde plástico</t>
    </r>
    <r>
      <rPr>
        <sz val="9"/>
        <color rgb="FF000000"/>
        <rFont val="ArialMT"/>
        <family val="2"/>
        <charset val="1"/>
      </rPr>
      <t xml:space="preserve">, </t>
    </r>
    <r>
      <rPr>
        <b val="true"/>
        <sz val="9"/>
        <color rgb="FF000000"/>
        <rFont val="Arial-BoldMT"/>
        <family val="2"/>
        <charset val="1"/>
      </rPr>
      <t xml:space="preserve">cor Azul: </t>
    </r>
    <r>
      <rPr>
        <sz val="9"/>
        <color rgb="FF000000"/>
        <rFont val="ArialMT"/>
        <family val="2"/>
        <charset val="1"/>
      </rPr>
      <t xml:space="preserve">Balde Plástico reforçado, Dimensões: 22,8 x 26,3 cm Capacidade Aproximada: </t>
    </r>
    <r>
      <rPr>
        <b val="true"/>
        <sz val="9"/>
        <color rgb="FF000000"/>
        <rFont val="Arial-BoldMT"/>
        <family val="2"/>
        <charset val="1"/>
      </rPr>
      <t xml:space="preserve">12 litros</t>
    </r>
    <r>
      <rPr>
        <sz val="9"/>
        <color rgb="FF000000"/>
        <rFont val="ArialMT"/>
        <family val="2"/>
        <charset val="1"/>
      </rPr>
      <t xml:space="preserve">, com alça de metal.</t>
    </r>
  </si>
  <si>
    <t xml:space="preserve">05</t>
  </si>
  <si>
    <r>
      <rPr>
        <b val="true"/>
        <sz val="9"/>
        <color rgb="FF000000"/>
        <rFont val="Arial-BoldMT"/>
        <family val="2"/>
        <charset val="1"/>
      </rPr>
      <t xml:space="preserve">Balde plástico, cor Amarelo: </t>
    </r>
    <r>
      <rPr>
        <sz val="9"/>
        <color rgb="FF000000"/>
        <rFont val="ArialMT"/>
        <family val="2"/>
        <charset val="1"/>
      </rPr>
      <t xml:space="preserve">Balde Plástico reforçado, Dimensões: 22,8 x 26,3 cm Capacidade Aproximada: </t>
    </r>
    <r>
      <rPr>
        <b val="true"/>
        <sz val="9"/>
        <color rgb="FF000000"/>
        <rFont val="Arial-BoldMT"/>
        <family val="2"/>
        <charset val="1"/>
      </rPr>
      <t xml:space="preserve">12 litros, </t>
    </r>
    <r>
      <rPr>
        <sz val="9"/>
        <color rgb="FF000000"/>
        <rFont val="ArialMT"/>
        <family val="2"/>
        <charset val="1"/>
      </rPr>
      <t xml:space="preserve">com alça de metal. Cor:</t>
    </r>
  </si>
  <si>
    <r>
      <rPr>
        <b val="true"/>
        <sz val="9"/>
        <color rgb="FF000000"/>
        <rFont val="Arial-BoldMT"/>
        <family val="2"/>
        <charset val="1"/>
      </rPr>
      <t xml:space="preserve">Balde plástico, cor Azul: </t>
    </r>
    <r>
      <rPr>
        <sz val="9"/>
        <color rgb="FF000000"/>
        <rFont val="ArialMT"/>
        <family val="2"/>
        <charset val="1"/>
      </rPr>
      <t xml:space="preserve">Balde. Material: plástico reforçado em polipropileno, Capacidade: </t>
    </r>
    <r>
      <rPr>
        <b val="true"/>
        <sz val="9"/>
        <color rgb="FF000000"/>
        <rFont val="Arial-BoldMT"/>
        <family val="2"/>
        <charset val="1"/>
      </rPr>
      <t xml:space="preserve">20 litros</t>
    </r>
    <r>
      <rPr>
        <sz val="9"/>
        <color rgb="FF000000"/>
        <rFont val="ArialMT"/>
        <family val="2"/>
        <charset val="1"/>
      </rPr>
      <t xml:space="preserve">, </t>
    </r>
    <r>
      <rPr>
        <sz val="11"/>
        <color rgb="FF000000"/>
        <rFont val="Arial"/>
        <family val="2"/>
        <charset val="1"/>
      </rPr>
      <t xml:space="preserve">Características Adicionais: com alça de metal.</t>
    </r>
  </si>
  <si>
    <t xml:space="preserve">07</t>
  </si>
  <si>
    <r>
      <rPr>
        <b val="true"/>
        <sz val="9"/>
        <color rgb="FF000000"/>
        <rFont val="Arial-BoldMT"/>
        <family val="2"/>
        <charset val="1"/>
      </rPr>
      <t xml:space="preserve">Borrifador: </t>
    </r>
    <r>
      <rPr>
        <sz val="9"/>
        <color rgb="FF000000"/>
        <rFont val="ArialMT"/>
        <family val="2"/>
        <charset val="1"/>
      </rPr>
      <t xml:space="preserve">Borrifador de plástico, capacidade 500ml. </t>
    </r>
  </si>
  <si>
    <t xml:space="preserve">08</t>
  </si>
  <si>
    <r>
      <rPr>
        <b val="true"/>
        <sz val="9"/>
        <color rgb="FF000000"/>
        <rFont val="Arial-BoldMT"/>
        <family val="2"/>
        <charset val="1"/>
      </rPr>
      <t xml:space="preserve">Cera líquida: </t>
    </r>
    <r>
      <rPr>
        <sz val="9"/>
        <color rgb="FF000000"/>
        <rFont val="ArialMT"/>
        <family val="2"/>
        <charset val="1"/>
      </rPr>
      <t xml:space="preserve">Cera líquida incolor para piso granilite. Galão de 5 litros. </t>
    </r>
  </si>
  <si>
    <t xml:space="preserve">09</t>
  </si>
  <si>
    <r>
      <rPr>
        <b val="true"/>
        <sz val="9"/>
        <color rgb="FF000000"/>
        <rFont val="Arial-BoldMT"/>
        <family val="2"/>
        <charset val="1"/>
      </rPr>
      <t xml:space="preserve">Desinfetante</t>
    </r>
    <r>
      <rPr>
        <sz val="9"/>
        <color rgb="FF000000"/>
        <rFont val="ArialMT"/>
        <family val="2"/>
        <charset val="1"/>
      </rPr>
      <t xml:space="preserve">: Desinfetante de ambientes, essências diversas, composição química: cloreto de alquil </t>
    </r>
    <r>
      <rPr>
        <sz val="11"/>
        <color rgb="FF000000"/>
        <rFont val="Arial"/>
        <family val="2"/>
        <charset val="1"/>
      </rPr>
      <t xml:space="preserve">dimetil benzil amônio- 0,4%, nonilfenol etoxilado 9,5 moles, dispersão acrílico-nitrilo butadieno e água,</t>
    </r>
    <r>
      <rPr>
        <sz val="9"/>
        <color rgb="FF000000"/>
        <rFont val="ArialMT"/>
        <family val="2"/>
        <charset val="1"/>
      </rPr>
      <t xml:space="preserve">com registro no Ministério da Saúde, D924, químico responsável, validade de, no mínimo, 12 meses a </t>
    </r>
    <r>
      <rPr>
        <sz val="11"/>
        <color rgb="FF000000"/>
        <rFont val="Arial"/>
        <family val="2"/>
        <charset val="1"/>
      </rPr>
      <t xml:space="preserve">partir da entrega do produto composição e informações do fabricante estampada na embalagem. Galão de 5 litros.</t>
    </r>
  </si>
  <si>
    <t xml:space="preserve">10</t>
  </si>
  <si>
    <r>
      <rPr>
        <b val="true"/>
        <sz val="9"/>
        <color rgb="FF000000"/>
        <rFont val="Arial-BoldMT"/>
        <family val="2"/>
        <charset val="1"/>
      </rPr>
      <t xml:space="preserve">Detergente tipo 1: </t>
    </r>
    <r>
      <rPr>
        <sz val="9"/>
        <color rgb="FF000000"/>
        <rFont val="ArialMT"/>
        <family val="2"/>
        <charset val="1"/>
      </rPr>
      <t xml:space="preserve">Detergente de uso geral para pisos, SEM ESSÊNCIA, produto registrado no </t>
    </r>
    <r>
      <rPr>
        <sz val="11"/>
        <color rgb="FF000000"/>
        <rFont val="Arial"/>
        <family val="2"/>
        <charset val="1"/>
      </rPr>
      <t xml:space="preserve">Ministério da Saúde, composição: Dodecilbenzeno sulfonato de sódio, tensoativo não iônico, corante, conservante, sequestrante, coadjuvante, espessante e água. Galão com 5 Litros.</t>
    </r>
  </si>
  <si>
    <t xml:space="preserve">11</t>
  </si>
  <si>
    <r>
      <rPr>
        <b val="true"/>
        <sz val="9"/>
        <color rgb="FF000000"/>
        <rFont val="Arial-BoldMT"/>
        <family val="2"/>
        <charset val="1"/>
      </rPr>
      <t xml:space="preserve">Detergente tipo 2: </t>
    </r>
    <r>
      <rPr>
        <sz val="9"/>
        <color rgb="FF000000"/>
        <rFont val="ArialMT"/>
        <family val="2"/>
        <charset val="1"/>
      </rPr>
      <t xml:space="preserve">Detergente líquido limpa vidros, ação anti-estática, com adição de álcool e de </t>
    </r>
    <r>
      <rPr>
        <sz val="11"/>
        <color rgb="FF000000"/>
        <rFont val="Arial"/>
        <family val="2"/>
        <charset val="1"/>
      </rPr>
      <t xml:space="preserve">secagem rápida. Embalagem contendo 500 ml.</t>
    </r>
  </si>
  <si>
    <t xml:space="preserve">12</t>
  </si>
  <si>
    <r>
      <rPr>
        <b val="true"/>
        <sz val="9"/>
        <color rgb="FF000000"/>
        <rFont val="Arial-BoldMT"/>
        <family val="2"/>
        <charset val="1"/>
      </rPr>
      <t xml:space="preserve">Esponja: </t>
    </r>
    <r>
      <rPr>
        <sz val="9"/>
        <color rgb="FF000000"/>
        <rFont val="ArialMT"/>
        <family val="2"/>
        <charset val="1"/>
      </rPr>
      <t xml:space="preserve">Esponja multiuso, dupla face, para higienização de utensílios. Dimensões mínimas: 110 mm x </t>
    </r>
    <r>
      <rPr>
        <sz val="11"/>
        <color rgb="FF000000"/>
        <rFont val="Arial"/>
        <family val="2"/>
        <charset val="1"/>
      </rPr>
      <t xml:space="preserve">75 mm x 23 mm.</t>
    </r>
  </si>
  <si>
    <t xml:space="preserve">13</t>
  </si>
  <si>
    <r>
      <rPr>
        <b val="true"/>
        <sz val="9"/>
        <color rgb="FF000000"/>
        <rFont val="Arial-BoldMT"/>
        <family val="2"/>
        <charset val="1"/>
      </rPr>
      <t xml:space="preserve">Flanela</t>
    </r>
    <r>
      <rPr>
        <sz val="9"/>
        <color rgb="FF000000"/>
        <rFont val="ArialMT"/>
        <family val="2"/>
        <charset val="1"/>
      </rPr>
      <t xml:space="preserve">: Flanela para limpeza amarela 100% algodão 40x60 cm, ideal para limpeza em geral, inclusive </t>
    </r>
    <r>
      <rPr>
        <sz val="11"/>
        <color rgb="FF000000"/>
        <rFont val="Arial"/>
        <family val="2"/>
        <charset val="1"/>
      </rPr>
      <t xml:space="preserve">limpeza delicada. Macia, absorvente e não pode soltar fiapos.</t>
    </r>
  </si>
  <si>
    <t xml:space="preserve">14</t>
  </si>
  <si>
    <r>
      <rPr>
        <b val="true"/>
        <sz val="9"/>
        <color rgb="FF000000"/>
        <rFont val="Arial-BoldMT"/>
        <family val="2"/>
        <charset val="1"/>
      </rPr>
      <t xml:space="preserve">Inseticida: </t>
    </r>
    <r>
      <rPr>
        <sz val="9"/>
        <color rgb="FF000000"/>
        <rFont val="ArialMT"/>
        <family val="2"/>
        <charset val="1"/>
      </rPr>
      <t xml:space="preserve">Inseticida aerossol multi-inseticida à base de água eficiente para matar mosquitos,
</t>
    </r>
    <r>
      <rPr>
        <sz val="11"/>
        <color rgb="FF000000"/>
        <rFont val="Arial"/>
        <family val="2"/>
        <charset val="1"/>
      </rPr>
      <t xml:space="preserve">pernilongos, moscas, aranhas, baratas. Embalagem com 450ml.</t>
    </r>
  </si>
  <si>
    <t xml:space="preserve">15</t>
  </si>
  <si>
    <r>
      <rPr>
        <b val="true"/>
        <sz val="9"/>
        <color rgb="FF000000"/>
        <rFont val="Arial-BoldMT"/>
        <family val="2"/>
        <charset val="1"/>
      </rPr>
      <t xml:space="preserve">Limpador</t>
    </r>
    <r>
      <rPr>
        <sz val="9"/>
        <color rgb="FF000000"/>
        <rFont val="ArialMT"/>
        <family val="2"/>
        <charset val="1"/>
      </rPr>
      <t xml:space="preserve">: Limpador multiuso, pronto uso de rápida ação, produto com rápida penetração nas </t>
    </r>
    <r>
      <rPr>
        <sz val="11"/>
        <color rgb="FF000000"/>
        <rFont val="Arial"/>
        <family val="2"/>
        <charset val="1"/>
      </rPr>
      <t xml:space="preserve">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Modo usar: Produto de pronto uso. Aplicar o produto com auxílio de spray, esponja, fibra , mop ou pano. Esfregar a área a ser limpa e enxaguar.
Não é necessário o uso de EPIs. Embalagem de 1 litro.</t>
    </r>
  </si>
  <si>
    <t xml:space="preserve">16</t>
  </si>
  <si>
    <r>
      <rPr>
        <b val="true"/>
        <sz val="9"/>
        <color rgb="FF000000"/>
        <rFont val="Arial-BoldMT"/>
        <family val="2"/>
        <charset val="1"/>
      </rPr>
      <t xml:space="preserve">Lustra móveis: </t>
    </r>
    <r>
      <rPr>
        <sz val="9"/>
        <color rgb="FF000000"/>
        <rFont val="ArialMT"/>
        <family val="2"/>
        <charset val="1"/>
      </rPr>
      <t xml:space="preserve">Lustra-móveis, emulsão aquosa cremosa, neutro ou sem perfume, com ação anti </t>
    </r>
    <r>
      <rPr>
        <sz val="11"/>
        <color rgb="FF000000"/>
        <rFont val="Arial"/>
        <family val="2"/>
        <charset val="1"/>
      </rPr>
      <t xml:space="preserve">estática, a base de silicone, cera sintética, surfactantes não iônicos carbomer, conservante, solvente de petróleo e água, com ação anti-estática. Padrão Polifor, Inglesa ou de melhor qualidade. Frasco contendo 500ml</t>
    </r>
    <r>
      <rPr>
        <sz val="9"/>
        <color rgb="FF000000"/>
        <rFont val="ArialMT"/>
        <family val="2"/>
        <charset val="1"/>
      </rPr>
      <t xml:space="preserve">.</t>
    </r>
  </si>
  <si>
    <t xml:space="preserve">17</t>
  </si>
  <si>
    <r>
      <rPr>
        <b val="true"/>
        <sz val="9"/>
        <color rgb="FF000000"/>
        <rFont val="Arial-BoldMT"/>
        <family val="2"/>
        <charset val="1"/>
      </rPr>
      <t xml:space="preserve">Pá coletora </t>
    </r>
    <r>
      <rPr>
        <sz val="9"/>
        <color rgb="FF000000"/>
        <rFont val="ArialMT"/>
        <family val="2"/>
        <charset val="1"/>
      </rPr>
      <t xml:space="preserve">facilita o colhimento das sujidades. Com movimento basculante da caixa de recolhimento, </t>
    </r>
    <r>
      <rPr>
        <sz val="11"/>
        <color rgb="FF000000"/>
        <rFont val="Arial"/>
        <family val="2"/>
        <charset val="1"/>
      </rPr>
      <t xml:space="preserve">facilita a remoção e o acondicionamento das partículas, uma vez recolhidos, os detritos voltam ao ambiente.. Trava de fixação do cabo na pá para transporte e despejo dos detritos. Caixa coletora em Poliestireno e cabo anatômico em alumínio com altura ergonômica. Leve e resistente, podendo ser utilizada em todos os ambientes.</t>
    </r>
  </si>
  <si>
    <t xml:space="preserve">18</t>
  </si>
  <si>
    <r>
      <rPr>
        <b val="true"/>
        <sz val="9"/>
        <color rgb="FF000000"/>
        <rFont val="Arial-BoldMT"/>
        <family val="2"/>
        <charset val="1"/>
      </rPr>
      <t xml:space="preserve">Pano de chão: </t>
    </r>
    <r>
      <rPr>
        <sz val="9"/>
        <color rgb="FF000000"/>
        <rFont val="ArialMT"/>
        <family val="2"/>
        <charset val="1"/>
      </rPr>
      <t xml:space="preserve">Pano de chão, tipo saco, 100% algodão, bordas com acabamento em overlock, para </t>
    </r>
    <r>
      <rPr>
        <sz val="11"/>
        <color rgb="FF000000"/>
        <rFont val="Arial"/>
        <family val="2"/>
        <charset val="1"/>
      </rPr>
      <t xml:space="preserve">limpeza, dimensões 70 x 50 cm e peso 100 gramas, com variação de +/- 5%. (1ª Linha). Na estampa xadrez.</t>
    </r>
  </si>
  <si>
    <t xml:space="preserve">19</t>
  </si>
  <si>
    <r>
      <rPr>
        <b val="true"/>
        <sz val="9"/>
        <color rgb="FF000000"/>
        <rFont val="Arial-BoldMT"/>
        <family val="2"/>
        <charset val="1"/>
      </rPr>
      <t xml:space="preserve">Papel higiênico tipo 1: </t>
    </r>
    <r>
      <rPr>
        <sz val="9"/>
        <color rgb="FF000000"/>
        <rFont val="ArialMT"/>
        <family val="2"/>
        <charset val="1"/>
      </rPr>
      <t xml:space="preserve">Papel higiênico, folha dupla, branco, macio, picotado e gofrado ou texturizado, </t>
    </r>
    <r>
      <rPr>
        <sz val="11"/>
        <color rgb="FF000000"/>
        <rFont val="Arial"/>
        <family val="2"/>
        <charset val="1"/>
      </rPr>
      <t xml:space="preserve">100% fibra celulósica, rolos de 60 metros x 10cm cada. Embalagem com 4 (quatro) unidades</t>
    </r>
  </si>
  <si>
    <t xml:space="preserve">20</t>
  </si>
  <si>
    <r>
      <rPr>
        <b val="true"/>
        <sz val="9"/>
        <color rgb="FF000000"/>
        <rFont val="Arial-BoldMT"/>
        <family val="2"/>
        <charset val="1"/>
      </rPr>
      <t xml:space="preserve">Papel toalha tipo 2: </t>
    </r>
    <r>
      <rPr>
        <sz val="9"/>
        <color rgb="FF000000"/>
        <rFont val="ArialMT"/>
        <family val="2"/>
        <charset val="1"/>
      </rPr>
      <t xml:space="preserve">Papel toalha interfolha. Branco. Composição: 100% celulose virgem. Tamanho </t>
    </r>
    <r>
      <rPr>
        <sz val="11"/>
        <color rgb="FF000000"/>
        <rFont val="Arial"/>
        <family val="2"/>
        <charset val="1"/>
      </rPr>
      <t xml:space="preserve">aproximado de 22,5cm x 25cm, com 3 dobras. NÃO RECICLADO. Pacote com 2.000 folhas.</t>
    </r>
  </si>
  <si>
    <t xml:space="preserve">Pacote </t>
  </si>
  <si>
    <t xml:space="preserve">21</t>
  </si>
  <si>
    <r>
      <rPr>
        <b val="true"/>
        <sz val="9"/>
        <color rgb="FF000000"/>
        <rFont val="Arial-BoldMT"/>
        <family val="2"/>
        <charset val="1"/>
      </rPr>
      <t xml:space="preserve">Pastilha para uso sanitário: </t>
    </r>
    <r>
      <rPr>
        <sz val="9"/>
        <color rgb="FF000000"/>
        <rFont val="ArialMT"/>
        <family val="2"/>
        <charset val="1"/>
      </rPr>
      <t xml:space="preserve">Pastilha para uso em vaso sanitário com recipiente apropriado em plástico </t>
    </r>
    <r>
      <rPr>
        <sz val="11"/>
        <color rgb="FF000000"/>
        <rFont val="Arial"/>
        <family val="2"/>
        <charset val="1"/>
      </rPr>
      <t xml:space="preserve">resistente, modelo com perfume, tipo sólido. Qualidade igual ou superior à Harpic ou Glade.</t>
    </r>
  </si>
  <si>
    <t xml:space="preserve">22</t>
  </si>
  <si>
    <r>
      <rPr>
        <b val="true"/>
        <sz val="9"/>
        <color rgb="FF000000"/>
        <rFont val="Arial-BoldMT"/>
        <family val="2"/>
        <charset val="1"/>
      </rPr>
      <t xml:space="preserve">Purificador de ar: </t>
    </r>
    <r>
      <rPr>
        <sz val="9"/>
        <color rgb="FF000000"/>
        <rFont val="ArialMT"/>
        <family val="2"/>
        <charset val="1"/>
      </rPr>
      <t xml:space="preserve">Purificador de ar / odorizante de ambiente, elimina odores de ambientes, spray </t>
    </r>
    <r>
      <rPr>
        <sz val="11"/>
        <color rgb="FF000000"/>
        <rFont val="Arial"/>
        <family val="2"/>
        <charset val="1"/>
      </rPr>
      <t xml:space="preserve">aerossol. Qualidade igual ou superior à marca Glade. Embalagem com 360 ml / 305g.</t>
    </r>
  </si>
  <si>
    <t xml:space="preserve">23</t>
  </si>
  <si>
    <r>
      <rPr>
        <b val="true"/>
        <sz val="9"/>
        <color rgb="FF000000"/>
        <rFont val="Arial-BoldMT"/>
        <family val="2"/>
        <charset val="1"/>
      </rPr>
      <t xml:space="preserve">Rodo tipo 1: </t>
    </r>
    <r>
      <rPr>
        <sz val="9"/>
        <color rgb="FF000000"/>
        <rFont val="ArialMT"/>
        <family val="2"/>
        <charset val="1"/>
      </rPr>
      <t xml:space="preserve">Rodo duplo (puxa e seca) de metal 60 cm, cabo de alumínio com no mínimo 110 cm (1ª </t>
    </r>
    <r>
      <rPr>
        <sz val="11"/>
        <color rgb="FF000000"/>
        <rFont val="Arial"/>
        <family val="2"/>
        <charset val="1"/>
      </rPr>
      <t xml:space="preserve">Linha).</t>
    </r>
  </si>
  <si>
    <t xml:space="preserve">24</t>
  </si>
  <si>
    <r>
      <rPr>
        <b val="true"/>
        <sz val="9"/>
        <color rgb="FF000000"/>
        <rFont val="Arial-BoldMT"/>
        <family val="2"/>
        <charset val="1"/>
      </rPr>
      <t xml:space="preserve">Rodo tipo 2: </t>
    </r>
    <r>
      <rPr>
        <sz val="9"/>
        <color rgb="FF000000"/>
        <rFont val="ArialMT"/>
        <family val="2"/>
        <charset val="1"/>
      </rPr>
      <t xml:space="preserve">Rodo grande. Corpo de metal, com 2 lâminas em borracha reforçada, macia, fixada na </t>
    </r>
    <r>
      <rPr>
        <sz val="11"/>
        <color rgb="FF000000"/>
        <rFont val="Arial"/>
        <family val="2"/>
        <charset val="1"/>
      </rPr>
      <t xml:space="preserve">parte inferior da base, medindo aproximadamente 40cm, cabo em madeira medindo no mínimo 1,10m (1ª Linha).</t>
    </r>
  </si>
  <si>
    <t xml:space="preserve">25</t>
  </si>
  <si>
    <r>
      <rPr>
        <b val="true"/>
        <sz val="9"/>
        <color rgb="FF000000"/>
        <rFont val="Arial-BoldMT"/>
        <family val="2"/>
        <charset val="1"/>
      </rPr>
      <t xml:space="preserve">Sabão em pó: </t>
    </r>
    <r>
      <rPr>
        <sz val="9"/>
        <color rgb="FF000000"/>
        <rFont val="ArialMT"/>
        <family val="2"/>
        <charset val="1"/>
      </rPr>
      <t xml:space="preserve">Sabão em pó, tensoativo iônico, tamponantes coadjuvantes, enzima branqueadores </t>
    </r>
    <r>
      <rPr>
        <b val="true"/>
        <sz val="8"/>
        <color rgb="FF00000A"/>
        <rFont val="Arial-BoldMT"/>
        <family val="2"/>
        <charset val="1"/>
      </rPr>
      <t xml:space="preserve">	</t>
    </r>
    <r>
      <rPr>
        <sz val="9"/>
        <color rgb="FF000000"/>
        <rFont val="ArialMT"/>
        <family val="2"/>
        <charset val="1"/>
      </rPr>
      <t xml:space="preserve">ópticos, padrão YPÊ, Invictus ou superior. Embalagem com 1kg.</t>
    </r>
  </si>
  <si>
    <t xml:space="preserve">26</t>
  </si>
  <si>
    <r>
      <rPr>
        <b val="true"/>
        <sz val="9"/>
        <color rgb="FF000000"/>
        <rFont val="Arial-BoldMT"/>
        <family val="2"/>
        <charset val="1"/>
      </rPr>
      <t xml:space="preserve">Sabonete líquido: </t>
    </r>
    <r>
      <rPr>
        <sz val="9"/>
        <color rgb="FF000000"/>
        <rFont val="ArialMT"/>
        <family val="2"/>
        <charset val="1"/>
      </rPr>
      <t xml:space="preserve">Sabonete líquido bactericida para higienização de mãos. Essências diversas.
</t>
    </r>
    <r>
      <rPr>
        <sz val="11"/>
        <color rgb="FF000000"/>
        <rFont val="Arial"/>
        <family val="2"/>
        <charset val="1"/>
      </rPr>
      <t xml:space="preserve">Indicado para a antissepsia das mãos em restaurantes, banheiros, cozinhas industriais, indústrias de alimentos, hotéis e outros ambientes institucionais. Registrado no Ministério da Saúde. Galão com 5 litros.</t>
    </r>
  </si>
  <si>
    <t xml:space="preserve">27</t>
  </si>
  <si>
    <r>
      <rPr>
        <b val="true"/>
        <sz val="9"/>
        <color rgb="FF000000"/>
        <rFont val="Arial-BoldMT"/>
        <family val="2"/>
        <charset val="1"/>
      </rPr>
      <t xml:space="preserve">Saco plástico: </t>
    </r>
    <r>
      <rPr>
        <sz val="9"/>
        <color rgb="FF000000"/>
        <rFont val="ArialMT"/>
        <family val="2"/>
        <charset val="1"/>
      </rPr>
      <t xml:space="preserve">Saco plástico para lixo, capacidade para </t>
    </r>
    <r>
      <rPr>
        <b val="true"/>
        <sz val="9"/>
        <color rgb="FF000000"/>
        <rFont val="Arial-BoldMT"/>
        <family val="2"/>
        <charset val="1"/>
      </rPr>
      <t xml:space="preserve">15 litros</t>
    </r>
    <r>
      <rPr>
        <sz val="9"/>
        <color rgb="FF000000"/>
        <rFont val="ArialMT"/>
        <family val="2"/>
        <charset val="1"/>
      </rPr>
      <t xml:space="preserve">, cor preta, fundo estrela, resistente, </t>
    </r>
    <r>
      <rPr>
        <sz val="11"/>
        <color rgb="FF000000"/>
        <rFont val="Arial"/>
        <family val="2"/>
        <charset val="1"/>
      </rPr>
      <t xml:space="preserve">medida mínima 39 cm x 58 cm (largura x altura), de acordo com a NBR 9190 e NBR 9191. Pacote com 100 Unidades.</t>
    </r>
  </si>
  <si>
    <t xml:space="preserve">28</t>
  </si>
  <si>
    <r>
      <rPr>
        <b val="true"/>
        <sz val="9"/>
        <color rgb="FF000000"/>
        <rFont val="Arial-BoldMT"/>
        <family val="2"/>
        <charset val="1"/>
      </rPr>
      <t xml:space="preserve">Saco plástico: </t>
    </r>
    <r>
      <rPr>
        <sz val="9"/>
        <color rgb="FF000000"/>
        <rFont val="ArialMT"/>
        <family val="2"/>
        <charset val="1"/>
      </rPr>
      <t xml:space="preserve">Saco plástico para lixo, capacidade para </t>
    </r>
    <r>
      <rPr>
        <b val="true"/>
        <sz val="9"/>
        <color rgb="FF000000"/>
        <rFont val="Arial-BoldMT"/>
        <family val="2"/>
        <charset val="1"/>
      </rPr>
      <t xml:space="preserve">30 litros</t>
    </r>
    <r>
      <rPr>
        <sz val="9"/>
        <color rgb="FF000000"/>
        <rFont val="ArialMT"/>
        <family val="2"/>
        <charset val="1"/>
      </rPr>
      <t xml:space="preserve">, cor preta, fundo estrela, resistente,
</t>
    </r>
    <r>
      <rPr>
        <sz val="11"/>
        <color rgb="FF000000"/>
        <rFont val="Arial"/>
        <family val="2"/>
        <charset val="1"/>
      </rPr>
      <t xml:space="preserve">medida mínima 59 cm x 62 cm (largura x altura), de acordo com a NBR 9190 e NBR 9191. Pacote com
100 Unidades.</t>
    </r>
  </si>
  <si>
    <t xml:space="preserve">29</t>
  </si>
  <si>
    <r>
      <rPr>
        <b val="true"/>
        <sz val="9"/>
        <color rgb="FF000000"/>
        <rFont val="Arial-BoldMT"/>
        <family val="2"/>
        <charset val="1"/>
      </rPr>
      <t xml:space="preserve">Saco plástico: </t>
    </r>
    <r>
      <rPr>
        <sz val="9"/>
        <color rgb="FF000000"/>
        <rFont val="ArialMT"/>
        <family val="2"/>
        <charset val="1"/>
      </rPr>
      <t xml:space="preserve">Saco plástico para lixo, capacidade para </t>
    </r>
    <r>
      <rPr>
        <b val="true"/>
        <sz val="9"/>
        <color rgb="FF000000"/>
        <rFont val="Arial-BoldMT"/>
        <family val="2"/>
        <charset val="1"/>
      </rPr>
      <t xml:space="preserve">50 litros, </t>
    </r>
    <r>
      <rPr>
        <sz val="9"/>
        <color rgb="FF000000"/>
        <rFont val="ArialMT"/>
        <family val="2"/>
        <charset val="1"/>
      </rPr>
      <t xml:space="preserve">cor preta, fundo estrela, resistente, </t>
    </r>
    <r>
      <rPr>
        <sz val="11"/>
        <color rgb="FF000000"/>
        <rFont val="Arial"/>
        <family val="2"/>
        <charset val="1"/>
      </rPr>
      <t xml:space="preserve">medida mínima 63 cm x 80 cm (largura x altura), 10 Micras, de acordo com a NBR 9190 e NBR 9191.
Pacote com 100 Unidades.</t>
    </r>
  </si>
  <si>
    <t xml:space="preserve">30</t>
  </si>
  <si>
    <r>
      <rPr>
        <b val="true"/>
        <sz val="9"/>
        <color rgb="FF000000"/>
        <rFont val="Arial-BoldMT"/>
        <family val="2"/>
        <charset val="1"/>
      </rPr>
      <t xml:space="preserve">Saco plástico: </t>
    </r>
    <r>
      <rPr>
        <sz val="9"/>
        <color rgb="FF000000"/>
        <rFont val="ArialMT"/>
        <family val="2"/>
        <charset val="1"/>
      </rPr>
      <t xml:space="preserve">Saco plástico para lixo, capacidade para </t>
    </r>
    <r>
      <rPr>
        <b val="true"/>
        <sz val="9"/>
        <color rgb="FF000000"/>
        <rFont val="Arial-BoldMT"/>
        <family val="2"/>
        <charset val="1"/>
      </rPr>
      <t xml:space="preserve">200 litros, </t>
    </r>
    <r>
      <rPr>
        <sz val="9"/>
        <color rgb="FF000000"/>
        <rFont val="ArialMT"/>
        <family val="2"/>
        <charset val="1"/>
      </rPr>
      <t xml:space="preserve">cor preta, fundo estrela, resistente, </t>
    </r>
    <r>
      <rPr>
        <sz val="11"/>
        <color rgb="FF000000"/>
        <rFont val="Arial"/>
        <family val="2"/>
        <charset val="1"/>
      </rPr>
      <t xml:space="preserve">medida mínima 95 cm x 120 cm (largura x altura), 10 Micras, de acordo com a NBR 9190 e NBR 9191.
Pacote com 100 Unidades.</t>
    </r>
  </si>
  <si>
    <t xml:space="preserve">31</t>
  </si>
  <si>
    <r>
      <rPr>
        <b val="true"/>
        <sz val="9"/>
        <color rgb="FF000000"/>
        <rFont val="Arial-BoldMT"/>
        <family val="2"/>
        <charset val="1"/>
      </rPr>
      <t xml:space="preserve">Soda Cáustica: </t>
    </r>
    <r>
      <rPr>
        <sz val="9"/>
        <color rgb="FF000000"/>
        <rFont val="ArialMT"/>
        <family val="2"/>
        <charset val="1"/>
      </rPr>
      <t xml:space="preserve">Soda cáustica, composição hidróxido de sódio em escamas, 95 – 100%, aplicação em </t>
    </r>
    <r>
      <rPr>
        <sz val="11"/>
        <color rgb="FF000000"/>
        <rFont val="Arial"/>
        <family val="2"/>
        <charset val="1"/>
      </rPr>
      <t xml:space="preserve">desentupimento de pias, ralos e caixas de gordura. Embalagem plástica de 1 Kg.</t>
    </r>
  </si>
  <si>
    <t xml:space="preserve">32</t>
  </si>
  <si>
    <r>
      <rPr>
        <b val="true"/>
        <sz val="9"/>
        <color rgb="FF000000"/>
        <rFont val="Arial-BoldMT"/>
        <family val="2"/>
        <charset val="1"/>
      </rPr>
      <t xml:space="preserve">Vassoura tipo 1: </t>
    </r>
    <r>
      <rPr>
        <sz val="9"/>
        <color rgb="FF000000"/>
        <rFont val="ArialMT"/>
        <family val="2"/>
        <charset val="1"/>
      </rPr>
      <t xml:space="preserve">Vassoura, material cerdas náilon, cabo alumínio com rosca metálica e pendurador na
</t>
    </r>
    <r>
      <rPr>
        <sz val="11"/>
        <color rgb="FF000000"/>
        <rFont val="Arial"/>
        <family val="2"/>
        <charset val="1"/>
      </rPr>
      <t xml:space="preserve">extremidade medidas aproximadas: comprimento cepa 10, comprimento cerdas 14cm, largura cepa 30,
altura cepa 5, comprimento mínimo do cabo em 1.10m.</t>
    </r>
  </si>
  <si>
    <t xml:space="preserve">33</t>
  </si>
  <si>
    <r>
      <rPr>
        <b val="true"/>
        <sz val="9"/>
        <color rgb="FF000000"/>
        <rFont val="Arial-BoldMT"/>
        <family val="2"/>
        <charset val="1"/>
      </rPr>
      <t xml:space="preserve">Vassoura tipo 2: </t>
    </r>
    <r>
      <rPr>
        <sz val="9"/>
        <color rgb="FF000000"/>
        <rFont val="ArialMT"/>
        <family val="2"/>
        <charset val="1"/>
      </rPr>
      <t xml:space="preserve">Vassoura, cerdas em piaçava, cabo madeira plastificados em branco com rosca </t>
    </r>
    <r>
      <rPr>
        <sz val="11"/>
        <color rgb="FF000000"/>
        <rFont val="Arial"/>
        <family val="2"/>
        <charset val="1"/>
      </rPr>
      <t xml:space="preserve">metálica e pendurador plástico na extremidade medindo no mínimo 1,10 metros, base em madeira </t>
    </r>
    <r>
      <rPr>
        <sz val="9"/>
        <color rgb="FF000000"/>
        <rFont val="ArialMT"/>
        <family val="2"/>
        <charset val="1"/>
      </rPr>
      <t xml:space="preserve">revestida de lata, sendo a base retangular, comprimento mínimo de 30 cm, e altura mínima de base 3,0 </t>
    </r>
    <r>
      <rPr>
        <sz val="11"/>
        <color rgb="FF000000"/>
        <rFont val="Arial"/>
        <family val="2"/>
        <charset val="1"/>
      </rPr>
      <t xml:space="preserve">cm (1ª Linha).</t>
    </r>
  </si>
  <si>
    <t xml:space="preserve">34</t>
  </si>
  <si>
    <r>
      <rPr>
        <b val="true"/>
        <sz val="9"/>
        <color rgb="FF000000"/>
        <rFont val="Arial-BoldMT"/>
        <family val="2"/>
        <charset val="1"/>
      </rPr>
      <t xml:space="preserve">Vassoura tipo 3: </t>
    </r>
    <r>
      <rPr>
        <sz val="9"/>
        <color rgb="FF000000"/>
        <rFont val="ArialMT"/>
        <family val="2"/>
        <charset val="1"/>
      </rPr>
      <t xml:space="preserve">Vassoura, material cerdas de pelo sintético, cabo alumínio com rosca metálica e </t>
    </r>
    <r>
      <rPr>
        <sz val="11"/>
        <color rgb="FF000000"/>
        <rFont val="Arial"/>
        <family val="2"/>
        <charset val="1"/>
      </rPr>
      <t xml:space="preserve">pendurador na extremidade medidas aproximadas: comprimento da cepa 30 cm, largura da cepa 6cm,
comprimento cerdas 6 cm, comprimento mínimo do cabo em 1.10m.</t>
    </r>
  </si>
  <si>
    <t xml:space="preserve">35</t>
  </si>
  <si>
    <r>
      <rPr>
        <b val="true"/>
        <sz val="9"/>
        <color rgb="FF000000"/>
        <rFont val="Arial-BoldMT"/>
        <family val="2"/>
        <charset val="1"/>
      </rPr>
      <t xml:space="preserve">Vassoura tipo 4: </t>
    </r>
    <r>
      <rPr>
        <sz val="9"/>
        <color rgb="FF000000"/>
        <rFont val="ArialMT"/>
        <family val="2"/>
        <charset val="1"/>
      </rPr>
      <t xml:space="preserve">Vassoura tipo Gari, cerdas em piaçava, cabo de madeira, com comprimento de 150 </t>
    </r>
    <r>
      <rPr>
        <sz val="11"/>
        <color rgb="FF000000"/>
        <rFont val="Arial"/>
        <family val="2"/>
        <charset val="1"/>
      </rPr>
      <t xml:space="preserve">cm. Cepa com 60 cm de comprimento.</t>
    </r>
  </si>
  <si>
    <t xml:space="preserve">36</t>
  </si>
  <si>
    <r>
      <rPr>
        <b val="true"/>
        <sz val="9"/>
        <color rgb="FF000000"/>
        <rFont val="Arial-BoldMT"/>
        <family val="2"/>
        <charset val="1"/>
      </rPr>
      <t xml:space="preserve">Vassoura tipo 5 : </t>
    </r>
    <r>
      <rPr>
        <sz val="9"/>
        <color rgb="FF000000"/>
        <rFont val="ArialMT"/>
        <family val="2"/>
        <charset val="1"/>
      </rPr>
      <t xml:space="preserve">Vassoura para limpar teto, com cabo de 3m ajustável e cerdas em nylon </t>
    </r>
  </si>
  <si>
    <t xml:space="preserve">37</t>
  </si>
  <si>
    <r>
      <rPr>
        <b val="true"/>
        <sz val="9"/>
        <color rgb="FF000000"/>
        <rFont val="Arial-BoldMT"/>
        <family val="2"/>
        <charset val="1"/>
      </rPr>
      <t xml:space="preserve">Vassoura para vaso sanitário: </t>
    </r>
    <r>
      <rPr>
        <sz val="9"/>
        <color rgb="FF000000"/>
        <rFont val="ArialMT"/>
        <family val="2"/>
        <charset val="1"/>
      </rPr>
      <t xml:space="preserve">Vassoura para vaso sanitário cerdas de nylon, cabo revestido. Padrão </t>
    </r>
    <r>
      <rPr>
        <sz val="11"/>
        <color rgb="FF000000"/>
        <rFont val="Arial"/>
        <family val="2"/>
        <charset val="1"/>
      </rPr>
      <t xml:space="preserve">SÃO BERNARDO ou superior.</t>
    </r>
  </si>
  <si>
    <t xml:space="preserve">38</t>
  </si>
  <si>
    <r>
      <rPr>
        <b val="true"/>
        <sz val="9"/>
        <color rgb="FF000000"/>
        <rFont val="Arial-BoldMT"/>
        <family val="2"/>
        <charset val="1"/>
      </rPr>
      <t xml:space="preserve">Rodo limpa vidros: </t>
    </r>
    <r>
      <rPr>
        <sz val="9"/>
        <color rgb="FF000000"/>
        <rFont val="ArialMT"/>
        <family val="2"/>
        <charset val="1"/>
      </rPr>
      <t xml:space="preserve">Rodo limpa vidros com cabo extensor de 3,10 mts para limpeza de janelas altas. </t>
    </r>
  </si>
  <si>
    <t xml:space="preserve">39</t>
  </si>
  <si>
    <r>
      <rPr>
        <b val="true"/>
        <sz val="9"/>
        <color rgb="FF000000"/>
        <rFont val="Arial-BoldMT"/>
        <family val="2"/>
        <charset val="1"/>
      </rPr>
      <t xml:space="preserve">Espanador de pó, </t>
    </r>
    <r>
      <rPr>
        <sz val="9"/>
        <color rgb="FF000000"/>
        <rFont val="ArialMT"/>
        <family val="2"/>
        <charset val="1"/>
      </rPr>
      <t xml:space="preserve">cabo em madeira, comprimento mínimo do cabo 30 cm, material penas. </t>
    </r>
  </si>
  <si>
    <t xml:space="preserve">40</t>
  </si>
  <si>
    <r>
      <rPr>
        <b val="true"/>
        <sz val="9"/>
        <color rgb="FF000000"/>
        <rFont val="Arial-BoldMT"/>
        <family val="2"/>
        <charset val="1"/>
      </rPr>
      <t xml:space="preserve">Pasta Limpadora Multiuso 500g. </t>
    </r>
    <r>
      <rPr>
        <sz val="9"/>
        <color rgb="FF000000"/>
        <rFont val="ArialMT"/>
        <family val="2"/>
        <charset val="1"/>
      </rPr>
      <t xml:space="preserve">Produto pastoso para limpeza geral, podendo ser utilizado em </t>
    </r>
    <r>
      <rPr>
        <sz val="11"/>
        <color rgb="FF000000"/>
        <rFont val="Arial"/>
        <family val="2"/>
        <charset val="1"/>
      </rPr>
      <t xml:space="preserve">superfícies lisas e porosas. Produto para a limpeza em geral. Pasta macia usada no escritório, no lar, em veículos, outros. Componentes básicos: Ácidos Graxos de Origem Animal.</t>
    </r>
  </si>
  <si>
    <t xml:space="preserve">41</t>
  </si>
  <si>
    <r>
      <rPr>
        <b val="true"/>
        <sz val="9"/>
        <color rgb="FF000000"/>
        <rFont val="Arial-BoldMT"/>
        <family val="2"/>
        <charset val="1"/>
      </rPr>
      <t xml:space="preserve">Pano de prato </t>
    </r>
    <r>
      <rPr>
        <sz val="9"/>
        <color rgb="FF000000"/>
        <rFont val="ArialMT"/>
        <family val="2"/>
        <charset val="1"/>
      </rPr>
      <t xml:space="preserve">banco sem estampa. 100% algodão. Medidas aproximadas: Medida: 44cm x 68cm </t>
    </r>
  </si>
  <si>
    <r>
      <rPr>
        <sz val="9"/>
        <color rgb="FF00000A"/>
        <rFont val="ArialMT"/>
        <family val="2"/>
        <charset val="1"/>
      </rPr>
      <t xml:space="preserve">		</t>
    </r>
    <r>
      <rPr>
        <b val="true"/>
        <sz val="9"/>
        <color rgb="FF00000A"/>
        <rFont val="Arial-BoldMT"/>
        <family val="2"/>
        <charset val="1"/>
      </rPr>
      <t xml:space="preserve">VALOR TOTAL ESTIMADO MENSAL EM R$ </t>
    </r>
  </si>
  <si>
    <r>
      <rPr>
        <b val="true"/>
        <sz val="10"/>
        <color rgb="FF00000A"/>
        <rFont val="Arial-BoldMT"/>
        <family val="2"/>
        <charset val="1"/>
      </rPr>
      <t xml:space="preserve">		</t>
    </r>
    <r>
      <rPr>
        <b val="true"/>
        <sz val="9"/>
        <color rgb="FF00000A"/>
        <rFont val="Arial-BoldMT"/>
        <family val="2"/>
        <charset val="1"/>
      </rPr>
      <t xml:space="preserve">Quantidade Total Estimada de Serventes de Limpeza </t>
    </r>
  </si>
  <si>
    <r>
      <rPr>
        <b val="true"/>
        <sz val="10"/>
        <color rgb="FF000000"/>
        <rFont val="Arial-BoldMT"/>
        <family val="2"/>
        <charset val="1"/>
      </rPr>
      <t xml:space="preserve">		</t>
    </r>
    <r>
      <rPr>
        <b val="true"/>
        <sz val="9"/>
        <color rgb="FF00000A"/>
        <rFont val="Arial-BoldMT"/>
        <family val="2"/>
        <charset val="1"/>
      </rPr>
      <t xml:space="preserve">VALOR TOTAL ESTIMADO POR SERVENTE MÊS EM R$ </t>
    </r>
  </si>
  <si>
    <r>
      <rPr>
        <sz val="11"/>
        <color rgb="FF000000"/>
        <rFont val="Arial"/>
        <family val="2"/>
        <charset val="1"/>
      </rPr>
      <t xml:space="preserve">		</t>
    </r>
    <r>
      <rPr>
        <b val="true"/>
        <sz val="12"/>
        <color rgb="FF000000"/>
        <rFont val="Arial-BoldMT"/>
        <family val="2"/>
        <charset val="1"/>
      </rPr>
      <t xml:space="preserve">Equipamentos</t>
    </r>
  </si>
  <si>
    <t xml:space="preserve">*Valor
Unitário
Mês
D=(C / 120)</t>
  </si>
  <si>
    <r>
      <rPr>
        <b val="true"/>
        <sz val="9"/>
        <color rgb="FF00000A"/>
        <rFont val="Arial-BoldMT"/>
        <family val="2"/>
        <charset val="1"/>
      </rPr>
      <t xml:space="preserve">Aspirador de pó industrial, </t>
    </r>
    <r>
      <rPr>
        <sz val="9"/>
        <color rgb="FF00000A"/>
        <rFont val="ArialMT"/>
        <family val="2"/>
        <charset val="1"/>
      </rPr>
      <t xml:space="preserve">220 V, 1400 W, vácuo 2400 mmH2O, aspiração 415 m³p/hr reservatório </t>
    </r>
    <r>
      <rPr>
        <sz val="11"/>
        <color rgb="FF000000"/>
        <rFont val="Arial"/>
        <family val="2"/>
        <charset val="1"/>
      </rPr>
      <t xml:space="preserve">mínimo 62 litros.</t>
    </r>
  </si>
  <si>
    <r>
      <rPr>
        <b val="true"/>
        <sz val="9"/>
        <color rgb="FF00000A"/>
        <rFont val="Arial-BoldMT"/>
        <family val="2"/>
        <charset val="1"/>
      </rPr>
      <t xml:space="preserve">Carrinho Coletor </t>
    </r>
    <r>
      <rPr>
        <sz val="9"/>
        <color rgb="FF00000A"/>
        <rFont val="ArialMT"/>
        <family val="2"/>
        <charset val="1"/>
      </rPr>
      <t xml:space="preserve">Dimensão 120L: 890 x 555 x 465 mm. 2 rodas. Sem pedal frontal. Materiais: Polietileno </t>
    </r>
    <r>
      <rPr>
        <sz val="11"/>
        <color rgb="FF000000"/>
        <rFont val="Arial"/>
        <family val="2"/>
        <charset val="1"/>
      </rPr>
      <t xml:space="preserve">de Alta Densidade (PEAD).</t>
    </r>
  </si>
  <si>
    <r>
      <rPr>
        <b val="true"/>
        <sz val="9"/>
        <color rgb="FF00000A"/>
        <rFont val="Arial-BoldMT"/>
        <family val="2"/>
        <charset val="1"/>
      </rPr>
      <t xml:space="preserve">Carrinho de carga. </t>
    </r>
    <r>
      <rPr>
        <sz val="9"/>
        <color rgb="FF00000A"/>
        <rFont val="ArialMT"/>
        <family val="2"/>
        <charset val="1"/>
      </rPr>
      <t xml:space="preserve">Chassi extraforte. Braço metálico de 1,50 mm. Empunhadura de borracha.
</t>
    </r>
    <r>
      <rPr>
        <sz val="11"/>
        <color rgb="FF000000"/>
        <rFont val="Arial"/>
        <family val="2"/>
        <charset val="1"/>
      </rPr>
      <t xml:space="preserve">Roda pneu com câmara com bucha plástica. A estrutura possui acabamento com pintura eletrostática a pó, que tem uma melhor apresentação visual e maior proteção contra oxidação. Ideal
para o transporte de cargas até 200 kg. Dimensões aproximadas: largura de 702 mm, altura de 1.435 mm, comprimento de 730 mm.</t>
    </r>
  </si>
  <si>
    <r>
      <rPr>
        <b val="true"/>
        <sz val="9"/>
        <color rgb="FF00000A"/>
        <rFont val="Arial-BoldMT"/>
        <family val="2"/>
        <charset val="1"/>
      </rPr>
      <t xml:space="preserve">Dispenser para papel higiênico </t>
    </r>
    <r>
      <rPr>
        <sz val="9"/>
        <color rgb="FF00000A"/>
        <rFont val="ArialMT"/>
        <family val="2"/>
        <charset val="1"/>
      </rPr>
      <t xml:space="preserve">para rolo de 30 a 60 metros. </t>
    </r>
  </si>
  <si>
    <r>
      <rPr>
        <b val="true"/>
        <sz val="9"/>
        <color rgb="FF00000A"/>
        <rFont val="Arial-BoldMT"/>
        <family val="2"/>
        <charset val="1"/>
      </rPr>
      <t xml:space="preserve">Dispenser para papel toalha interfolhas. </t>
    </r>
    <r>
      <rPr>
        <sz val="9"/>
        <color rgb="FF00000A"/>
        <rFont val="ArialMT"/>
        <family val="2"/>
        <charset val="1"/>
      </rPr>
      <t xml:space="preserve">Tamanho externo: 25cm de largura x 30 cm de altura. </t>
    </r>
  </si>
  <si>
    <r>
      <rPr>
        <b val="true"/>
        <sz val="9"/>
        <color rgb="FF00000A"/>
        <rFont val="Arial-BoldMT"/>
        <family val="2"/>
        <charset val="1"/>
      </rPr>
      <t xml:space="preserve">Dispenser para sabonete líquido ou álcool em gel, </t>
    </r>
    <r>
      <rPr>
        <sz val="9"/>
        <color rgb="FF00000A"/>
        <rFont val="ArialMT"/>
        <family val="2"/>
        <charset val="1"/>
      </rPr>
      <t xml:space="preserve">com reservatório transparente na parte superior do </t>
    </r>
    <r>
      <rPr>
        <sz val="11"/>
        <color rgb="FF000000"/>
        <rFont val="Arial"/>
        <family val="2"/>
        <charset val="1"/>
      </rPr>
      <t xml:space="preserve">produto, com capacidade para 500 ml, similar ou superior à marca Western modelo DP-94.</t>
    </r>
  </si>
  <si>
    <t xml:space="preserve">Escada de 06 degraus de alumínio antiderrapante. </t>
  </si>
  <si>
    <r>
      <rPr>
        <b val="true"/>
        <sz val="9"/>
        <color rgb="FF00000A"/>
        <rFont val="Arial-BoldMT"/>
        <family val="2"/>
        <charset val="1"/>
      </rPr>
      <t xml:space="preserve">Lavadora de alta pressão frio</t>
    </r>
    <r>
      <rPr>
        <sz val="9"/>
        <color rgb="FF00000A"/>
        <rFont val="ArialMT"/>
        <family val="2"/>
        <charset val="1"/>
      </rPr>
      <t xml:space="preserve">, 220 V. Potência mínima 1.600 Watts. </t>
    </r>
  </si>
  <si>
    <r>
      <rPr>
        <b val="true"/>
        <sz val="9"/>
        <color rgb="FF00000A"/>
        <rFont val="Arial-BoldMT"/>
        <family val="2"/>
        <charset val="1"/>
      </rPr>
      <t xml:space="preserve">Mangueira </t>
    </r>
    <r>
      <rPr>
        <sz val="9"/>
        <color rgb="FF00000A"/>
        <rFont val="ArialMT"/>
        <family val="2"/>
        <charset val="1"/>
      </rPr>
      <t xml:space="preserve">trançada plástica ¾’ transparente 50 metros. </t>
    </r>
  </si>
  <si>
    <r>
      <rPr>
        <b val="true"/>
        <sz val="9"/>
        <color rgb="FF00000A"/>
        <rFont val="Arial-BoldMT"/>
        <family val="2"/>
        <charset val="1"/>
      </rPr>
      <t xml:space="preserve">Secadores de mãos automático</t>
    </r>
    <r>
      <rPr>
        <sz val="9"/>
        <color rgb="FF00000A"/>
        <rFont val="ArialMT"/>
        <family val="2"/>
        <charset val="1"/>
      </rPr>
      <t xml:space="preserve">, com sensor de proximidade, tempo de secagem: 10 a 12 segundos, </t>
    </r>
    <r>
      <rPr>
        <sz val="11"/>
        <color rgb="FF000000"/>
        <rFont val="Arial"/>
        <family val="2"/>
        <charset val="1"/>
      </rPr>
      <t xml:space="preserve">medidas aproximadas A= 255 x P= 150 x L= 173 mm, peso liquido/bruto: 3 kg, Fluxo de ar aproximada:
140 m³ / h ou 38,8 L/S, motor: 25.000 RPM/550 W, nível sonoro (em 1m): 70 DB, filtro: anti bacteriano, resistência com opção: liga/desliga.</t>
    </r>
  </si>
  <si>
    <r>
      <rPr>
        <b val="true"/>
        <sz val="9"/>
        <color rgb="FF00000A"/>
        <rFont val="Arial-BoldMT"/>
        <family val="2"/>
        <charset val="1"/>
      </rPr>
      <t xml:space="preserve">ENXADA</t>
    </r>
    <r>
      <rPr>
        <sz val="9"/>
        <color rgb="FF00000A"/>
        <rFont val="ArialMT"/>
        <family val="2"/>
        <charset val="1"/>
      </rPr>
      <t xml:space="preserve">, MATERIAL AÇO CARBONO, LARGURA 18 CM, MATERIAL CABO MADEIRA. </t>
    </r>
  </si>
  <si>
    <r>
      <rPr>
        <b val="true"/>
        <sz val="9"/>
        <color rgb="FF00000A"/>
        <rFont val="Arial-BoldMT"/>
        <family val="2"/>
        <charset val="1"/>
      </rPr>
      <t xml:space="preserve">Picareta. </t>
    </r>
    <r>
      <rPr>
        <sz val="9"/>
        <color rgb="FF00000A"/>
        <rFont val="ArialMT"/>
        <family val="2"/>
        <charset val="1"/>
      </rPr>
      <t xml:space="preserve">Nome: Picareta – PICARETA, Descrição: em aço forjado, pesando 5.1/2 libras, cabo em </t>
    </r>
    <r>
      <rPr>
        <sz val="11"/>
        <color rgb="FF000000"/>
        <rFont val="Arial"/>
        <family val="2"/>
        <charset val="1"/>
      </rPr>
      <t xml:space="preserve">madeira aparelhada de 90cm, pintura eletrostática a pó, com ponta e pá.</t>
    </r>
  </si>
  <si>
    <r>
      <rPr>
        <b val="true"/>
        <sz val="10"/>
        <color rgb="FF00000A"/>
        <rFont val="Arial-BoldMT"/>
        <family val="2"/>
        <charset val="1"/>
      </rPr>
      <t xml:space="preserve">		</t>
    </r>
    <r>
      <rPr>
        <b val="true"/>
        <sz val="9"/>
        <color rgb="FF00000A"/>
        <rFont val="Arial-BoldMT"/>
        <family val="2"/>
        <charset val="1"/>
      </rPr>
      <t xml:space="preserve">VALOR TOTAL ESTIMADO POR SERVENTE MÊS EM R$ </t>
    </r>
  </si>
  <si>
    <t xml:space="preserve">*Valor Total Estimado para o item, dividido pelo tempo de vida útil atribuída para o equipamento (120 meses)</t>
  </si>
  <si>
    <r>
      <rPr>
        <sz val="11"/>
        <color rgb="FF000000"/>
        <rFont val="Arial"/>
        <family val="2"/>
        <charset val="1"/>
      </rPr>
      <t xml:space="preserve">		</t>
    </r>
    <r>
      <rPr>
        <b val="true"/>
        <sz val="12"/>
        <color rgb="FF000000"/>
        <rFont val="Arial-BoldMT"/>
        <family val="2"/>
        <charset val="1"/>
      </rPr>
      <t xml:space="preserve">Equipamentos de Proteção Individual - EPI</t>
    </r>
  </si>
  <si>
    <t xml:space="preserve">Valor
Total
Ano
C = (A x B)</t>
  </si>
  <si>
    <r>
      <rPr>
        <b val="true"/>
        <sz val="9"/>
        <color rgb="FF00000A"/>
        <rFont val="Arial-BoldMT"/>
        <family val="2"/>
        <charset val="1"/>
      </rPr>
      <t xml:space="preserve">Bota segurança</t>
    </r>
    <r>
      <rPr>
        <sz val="9"/>
        <color rgb="FF00000A"/>
        <rFont val="ArialMT"/>
        <family val="2"/>
        <charset val="1"/>
      </rPr>
      <t xml:space="preserve">, material borracha, material sola PVC - cloreto de polivinila, cor branca, tamanho a </t>
    </r>
    <r>
      <rPr>
        <sz val="11"/>
        <color rgb="FF000000"/>
        <rFont val="Arial"/>
        <family val="2"/>
        <charset val="1"/>
      </rPr>
      <t xml:space="preserve">definir, tipo cano longo.</t>
    </r>
  </si>
  <si>
    <r>
      <rPr>
        <b val="true"/>
        <sz val="9"/>
        <color rgb="FF000000"/>
        <rFont val="Arial-BoldMT"/>
        <family val="2"/>
        <charset val="1"/>
      </rPr>
      <t xml:space="preserve">Capuz Boné Árabe: </t>
    </r>
    <r>
      <rPr>
        <sz val="9"/>
        <color rgb="FF000000"/>
        <rFont val="ArialMT"/>
        <family val="2"/>
        <charset val="1"/>
      </rPr>
      <t xml:space="preserve">Capuz de segurança confeccionado em tecido de malha dupla de poliéster (helanca), </t>
    </r>
    <r>
      <rPr>
        <sz val="11"/>
        <color rgb="FF000000"/>
        <rFont val="Arial"/>
        <family val="2"/>
        <charset val="1"/>
      </rPr>
      <t xml:space="preserve">aba bico de pato, reforço na aba com tiras em viés, tiras inteiriças em velcro para ajuste na parte frontal.
Indicado para serviços em áreas descobertas, serviços agrícolas e outros. Com Certificado de Aprovação (C.A).</t>
    </r>
  </si>
  <si>
    <r>
      <rPr>
        <b val="true"/>
        <sz val="9"/>
        <color rgb="FF000000"/>
        <rFont val="Arial-BoldMT"/>
        <family val="2"/>
        <charset val="1"/>
      </rPr>
      <t xml:space="preserve">Luva descartável de látex, </t>
    </r>
    <r>
      <rPr>
        <sz val="9"/>
        <color rgb="FF000000"/>
        <rFont val="ArialMT"/>
        <family val="2"/>
        <charset val="1"/>
      </rPr>
      <t xml:space="preserve">ambidestras, levemente pulverizada com pó bio absorvível. Caixa com 100 </t>
    </r>
    <r>
      <rPr>
        <sz val="11"/>
        <color rgb="FF000000"/>
        <rFont val="Arial"/>
        <family val="2"/>
        <charset val="1"/>
      </rPr>
      <t xml:space="preserve">Unidades.</t>
    </r>
  </si>
  <si>
    <t xml:space="preserve">Caixa </t>
  </si>
  <si>
    <r>
      <rPr>
        <b val="true"/>
        <sz val="9"/>
        <color rgb="FF000000"/>
        <rFont val="Arial-BoldMT"/>
        <family val="2"/>
        <charset val="1"/>
      </rPr>
      <t xml:space="preserve">Luvas em látex natural; </t>
    </r>
    <r>
      <rPr>
        <sz val="9"/>
        <color rgb="FF000000"/>
        <rFont val="ArialMT"/>
        <family val="2"/>
        <charset val="1"/>
      </rPr>
      <t xml:space="preserve">cano longo. Prende-se ao antebraço e palma antiderrapante. Luvas de </t>
    </r>
    <r>
      <rPr>
        <sz val="11"/>
        <color rgb="FF000000"/>
        <rFont val="Arial"/>
        <family val="2"/>
        <charset val="1"/>
      </rPr>
      <t xml:space="preserve">segurança para proteção contra agentes químicos. Pacote com 12 pares. Tamanhos: a definir.</t>
    </r>
  </si>
  <si>
    <r>
      <rPr>
        <b val="true"/>
        <sz val="9"/>
        <color rgb="FF00000A"/>
        <rFont val="Arial-BoldMT"/>
        <family val="2"/>
        <charset val="1"/>
      </rPr>
      <t xml:space="preserve">Luva Nitrílica</t>
    </r>
    <r>
      <rPr>
        <sz val="9"/>
        <color rgb="FF00000A"/>
        <rFont val="ArialMT"/>
        <family val="2"/>
        <charset val="1"/>
      </rPr>
      <t xml:space="preserve">, na cor verde, punho longo 45 cm. </t>
    </r>
  </si>
  <si>
    <r>
      <rPr>
        <b val="true"/>
        <sz val="9"/>
        <color rgb="FF000000"/>
        <rFont val="Arial-BoldMT"/>
        <family val="2"/>
        <charset val="1"/>
      </rPr>
      <t xml:space="preserve">Luvas Industriais em Raspa de Couro Legítimo</t>
    </r>
    <r>
      <rPr>
        <sz val="9"/>
        <color rgb="FF000000"/>
        <rFont val="ArialMT"/>
        <family val="2"/>
        <charset val="1"/>
      </rPr>
      <t xml:space="preserve">, macia e flexível de primeira qualidade, cor natural.
</t>
    </r>
    <r>
      <rPr>
        <sz val="11"/>
        <color rgb="FF000000"/>
        <rFont val="Arial"/>
        <family val="2"/>
        <charset val="1"/>
      </rPr>
      <t xml:space="preserve">Com reforço externo na palma e na face palmar de todos os dedos. Tira de reforço entre polegar e indicador. Punho tipo cano. Tamanho único e disponível com punho curto.</t>
    </r>
  </si>
  <si>
    <r>
      <rPr>
        <b val="true"/>
        <sz val="9"/>
        <color rgb="FF00000A"/>
        <rFont val="Arial-BoldMT"/>
        <family val="2"/>
        <charset val="1"/>
      </rPr>
      <t xml:space="preserve">Máscara descartável semifacial tipo concha</t>
    </r>
    <r>
      <rPr>
        <sz val="9"/>
        <color rgb="FF00000A"/>
        <rFont val="ArialMT"/>
        <family val="2"/>
        <charset val="1"/>
      </rPr>
      <t xml:space="preserve">, para proteção de poeiras, na cor branca ou azul. Padrão </t>
    </r>
    <r>
      <rPr>
        <sz val="11"/>
        <color rgb="FF000000"/>
        <rFont val="Arial"/>
        <family val="2"/>
        <charset val="1"/>
      </rPr>
      <t xml:space="preserve">3M ou superior. Caixa com 100 Unidades.</t>
    </r>
  </si>
  <si>
    <r>
      <rPr>
        <b val="true"/>
        <sz val="9"/>
        <color rgb="FF00000A"/>
        <rFont val="Arial-BoldMT"/>
        <family val="2"/>
        <charset val="1"/>
      </rPr>
      <t xml:space="preserve">Óculos de proteção: </t>
    </r>
    <r>
      <rPr>
        <sz val="9"/>
        <color rgb="FF00000A"/>
        <rFont val="ArialMT"/>
        <family val="2"/>
        <charset val="1"/>
      </rPr>
      <t xml:space="preserve">Lentes em policarbonato com tratamento anti-riscos. Abas laterais de proteção.
</t>
    </r>
    <r>
      <rPr>
        <sz val="11"/>
        <color rgb="FF000000"/>
        <rFont val="Arial"/>
        <family val="2"/>
        <charset val="1"/>
      </rPr>
      <t xml:space="preserve">Armação preta e hastes reguláveis. Acompanha cordão de segurança. CÓDIGO: DA-14500. COR: Incolor (com antiembaçante) CA: 9722. Incolor.</t>
    </r>
  </si>
  <si>
    <r>
      <rPr>
        <b val="true"/>
        <sz val="9"/>
        <color rgb="FF00000A"/>
        <rFont val="Arial-BoldMT"/>
        <family val="2"/>
        <charset val="1"/>
      </rPr>
      <t xml:space="preserve">Protetor Solar FPS 50, </t>
    </r>
    <r>
      <rPr>
        <sz val="9"/>
        <color rgb="FF00000A"/>
        <rFont val="ArialMT"/>
        <family val="2"/>
        <charset val="1"/>
      </rPr>
      <t xml:space="preserve">1 litro. </t>
    </r>
  </si>
  <si>
    <t xml:space="preserve">Litro </t>
  </si>
</sst>
</file>

<file path=xl/styles.xml><?xml version="1.0" encoding="utf-8"?>
<styleSheet xmlns="http://schemas.openxmlformats.org/spreadsheetml/2006/main">
  <numFmts count="18">
    <numFmt numFmtId="164" formatCode="General"/>
    <numFmt numFmtId="165" formatCode="0.00"/>
    <numFmt numFmtId="166" formatCode="#,##0"/>
    <numFmt numFmtId="167" formatCode="#,##0.00"/>
    <numFmt numFmtId="168" formatCode="0.00000000000000"/>
    <numFmt numFmtId="169" formatCode="0.00000000000"/>
    <numFmt numFmtId="170" formatCode="d/m/yyyy"/>
    <numFmt numFmtId="171" formatCode="General"/>
    <numFmt numFmtId="172" formatCode="_-&quot;R$ &quot;* #,##0.00_-;&quot;-R$ &quot;* #,##0.00_-;_-&quot;R$ &quot;* \-??_-;_-@_-"/>
    <numFmt numFmtId="173" formatCode="0.00%"/>
    <numFmt numFmtId="174" formatCode="[$R$-416]\ #,##0.00;[RED]\-[$R$-416]\ #,##0.00"/>
    <numFmt numFmtId="175" formatCode="0%"/>
    <numFmt numFmtId="176" formatCode="0.000"/>
    <numFmt numFmtId="177" formatCode="#,##0.00000"/>
    <numFmt numFmtId="178" formatCode="0.000000000"/>
    <numFmt numFmtId="179" formatCode="0.00000000"/>
    <numFmt numFmtId="180" formatCode="[$R$-416]\ #,##0.00\ ;\-[$R$-416]\ #,##0.00\ ;[$R$-416]&quot; -&quot;#\ ;@"/>
    <numFmt numFmtId="181" formatCode="@"/>
  </numFmts>
  <fonts count="34">
    <font>
      <sz val="11"/>
      <color rgb="FF000000"/>
      <name val="Arial"/>
      <family val="2"/>
      <charset val="1"/>
    </font>
    <font>
      <sz val="10"/>
      <name val="Arial"/>
      <family val="0"/>
    </font>
    <font>
      <sz val="10"/>
      <name val="Arial"/>
      <family val="0"/>
    </font>
    <font>
      <sz val="10"/>
      <name val="Arial"/>
      <family val="0"/>
    </font>
    <font>
      <b val="true"/>
      <sz val="15"/>
      <color rgb="FF000000"/>
      <name val="Arial"/>
      <family val="2"/>
      <charset val="1"/>
    </font>
    <font>
      <b val="true"/>
      <sz val="10"/>
      <color rgb="FF000000"/>
      <name val="Arial"/>
      <family val="2"/>
      <charset val="1"/>
    </font>
    <font>
      <sz val="10"/>
      <color rgb="FF000000"/>
      <name val="Arial"/>
      <family val="2"/>
      <charset val="1"/>
    </font>
    <font>
      <sz val="10"/>
      <color rgb="FF0000D8"/>
      <name val="Arial"/>
      <family val="2"/>
      <charset val="1"/>
    </font>
    <font>
      <vertAlign val="superscript"/>
      <sz val="10"/>
      <color rgb="FF000000"/>
      <name val="Arial"/>
      <family val="2"/>
      <charset val="1"/>
    </font>
    <font>
      <b val="true"/>
      <sz val="10"/>
      <color rgb="FF0000D8"/>
      <name val="Arial"/>
      <family val="2"/>
      <charset val="1"/>
    </font>
    <font>
      <b val="true"/>
      <vertAlign val="superscript"/>
      <sz val="10"/>
      <color rgb="FF000000"/>
      <name val="Arial"/>
      <family val="2"/>
      <charset val="1"/>
    </font>
    <font>
      <b val="true"/>
      <sz val="9"/>
      <color rgb="FF000000"/>
      <name val="Arial"/>
      <family val="2"/>
      <charset val="1"/>
    </font>
    <font>
      <sz val="9"/>
      <color rgb="FF0000D8"/>
      <name val="Arial"/>
      <family val="2"/>
      <charset val="1"/>
    </font>
    <font>
      <sz val="9"/>
      <color rgb="FF000000"/>
      <name val="Arial"/>
      <family val="2"/>
      <charset val="1"/>
    </font>
    <font>
      <b val="true"/>
      <sz val="10"/>
      <color rgb="FF000000"/>
      <name val="Arial1"/>
      <family val="0"/>
      <charset val="1"/>
    </font>
    <font>
      <strike val="true"/>
      <sz val="10"/>
      <color rgb="FF000000"/>
      <name val="Arial"/>
      <family val="2"/>
      <charset val="1"/>
    </font>
    <font>
      <sz val="10"/>
      <name val="Arial"/>
      <family val="2"/>
      <charset val="1"/>
    </font>
    <font>
      <b val="true"/>
      <sz val="10"/>
      <name val="Arial"/>
      <family val="2"/>
      <charset val="1"/>
    </font>
    <font>
      <b val="true"/>
      <sz val="10"/>
      <color rgb="FFFF0000"/>
      <name val="Arial"/>
      <family val="2"/>
      <charset val="1"/>
    </font>
    <font>
      <sz val="10"/>
      <color rgb="FFFFFFFF"/>
      <name val="Arial"/>
      <family val="2"/>
      <charset val="1"/>
    </font>
    <font>
      <sz val="10"/>
      <color rgb="FF993300"/>
      <name val="Arial"/>
      <family val="2"/>
      <charset val="1"/>
    </font>
    <font>
      <sz val="10"/>
      <color rgb="FF000000"/>
      <name val="Arial2"/>
      <family val="0"/>
      <charset val="1"/>
    </font>
    <font>
      <sz val="11"/>
      <name val="Arial"/>
      <family val="2"/>
      <charset val="1"/>
    </font>
    <font>
      <b val="true"/>
      <sz val="10"/>
      <name val="Arial1"/>
      <family val="0"/>
      <charset val="1"/>
    </font>
    <font>
      <b val="true"/>
      <sz val="11"/>
      <color rgb="FF000000"/>
      <name val="Arial"/>
      <family val="2"/>
      <charset val="1"/>
    </font>
    <font>
      <b val="true"/>
      <sz val="12"/>
      <color rgb="FF00000A"/>
      <name val="Arial-BoldMT"/>
      <family val="2"/>
      <charset val="1"/>
    </font>
    <font>
      <b val="true"/>
      <sz val="12"/>
      <color rgb="FF000000"/>
      <name val="Arial-BoldMT"/>
      <family val="2"/>
      <charset val="1"/>
    </font>
    <font>
      <b val="true"/>
      <sz val="9"/>
      <color rgb="FF000000"/>
      <name val="Arial-BoldMT"/>
      <family val="2"/>
      <charset val="1"/>
    </font>
    <font>
      <sz val="9"/>
      <color rgb="FF000000"/>
      <name val="ArialMT"/>
      <family val="2"/>
      <charset val="1"/>
    </font>
    <font>
      <sz val="9"/>
      <color rgb="FF00000A"/>
      <name val="ArialMT"/>
      <family val="2"/>
      <charset val="1"/>
    </font>
    <font>
      <b val="true"/>
      <sz val="9"/>
      <color rgb="FF00000A"/>
      <name val="Arial-BoldMT"/>
      <family val="2"/>
      <charset val="1"/>
    </font>
    <font>
      <b val="true"/>
      <sz val="8"/>
      <color rgb="FF00000A"/>
      <name val="Arial-BoldMT"/>
      <family val="2"/>
      <charset val="1"/>
    </font>
    <font>
      <b val="true"/>
      <sz val="10"/>
      <color rgb="FF00000A"/>
      <name val="Arial-BoldMT"/>
      <family val="2"/>
      <charset val="1"/>
    </font>
    <font>
      <b val="true"/>
      <sz val="10"/>
      <color rgb="FF000000"/>
      <name val="Arial-BoldMT"/>
      <family val="2"/>
      <charset val="1"/>
    </font>
  </fonts>
  <fills count="21">
    <fill>
      <patternFill patternType="none"/>
    </fill>
    <fill>
      <patternFill patternType="gray125"/>
    </fill>
    <fill>
      <patternFill patternType="solid">
        <fgColor rgb="FFDDDDDD"/>
        <bgColor rgb="FFDEE6EF"/>
      </patternFill>
    </fill>
    <fill>
      <patternFill patternType="solid">
        <fgColor rgb="FF9999FF"/>
        <bgColor rgb="FF95B3D7"/>
      </patternFill>
    </fill>
    <fill>
      <patternFill patternType="solid">
        <fgColor rgb="FFFFFFFF"/>
        <bgColor rgb="FFFFFFCC"/>
      </patternFill>
    </fill>
    <fill>
      <patternFill patternType="solid">
        <fgColor rgb="FFFFFF38"/>
        <bgColor rgb="FFFFFF00"/>
      </patternFill>
    </fill>
    <fill>
      <patternFill patternType="solid">
        <fgColor rgb="FF81D41A"/>
        <bgColor rgb="FF969696"/>
      </patternFill>
    </fill>
    <fill>
      <patternFill patternType="solid">
        <fgColor rgb="FFCCCCFF"/>
        <bgColor rgb="FFDDDDDD"/>
      </patternFill>
    </fill>
    <fill>
      <patternFill patternType="solid">
        <fgColor rgb="FFC0C0C0"/>
        <bgColor rgb="FFCCCCFF"/>
      </patternFill>
    </fill>
    <fill>
      <patternFill patternType="solid">
        <fgColor rgb="FFCCFFCC"/>
        <bgColor rgb="FFDEE6EF"/>
      </patternFill>
    </fill>
    <fill>
      <patternFill patternType="solid">
        <fgColor rgb="FF00B050"/>
        <bgColor rgb="FF0CD403"/>
      </patternFill>
    </fill>
    <fill>
      <patternFill patternType="solid">
        <fgColor rgb="FF1CCBED"/>
        <bgColor rgb="FF33CCCC"/>
      </patternFill>
    </fill>
    <fill>
      <patternFill patternType="solid">
        <fgColor rgb="FFFFFF00"/>
        <bgColor rgb="FFFFFF38"/>
      </patternFill>
    </fill>
    <fill>
      <patternFill patternType="solid">
        <fgColor rgb="FFF13256"/>
        <bgColor rgb="FFFF0000"/>
      </patternFill>
    </fill>
    <fill>
      <patternFill patternType="solid">
        <fgColor rgb="FF95B3D7"/>
        <bgColor rgb="FF9999FF"/>
      </patternFill>
    </fill>
    <fill>
      <patternFill patternType="solid">
        <fgColor rgb="FFD99594"/>
        <bgColor rgb="FFFF99CC"/>
      </patternFill>
    </fill>
    <fill>
      <patternFill patternType="solid">
        <fgColor rgb="FFFF0000"/>
        <bgColor rgb="FFF13256"/>
      </patternFill>
    </fill>
    <fill>
      <patternFill patternType="solid">
        <fgColor rgb="FF000000"/>
        <bgColor rgb="FF00000A"/>
      </patternFill>
    </fill>
    <fill>
      <patternFill patternType="solid">
        <fgColor rgb="FF0CD403"/>
        <bgColor rgb="FF00B050"/>
      </patternFill>
    </fill>
    <fill>
      <patternFill patternType="solid">
        <fgColor rgb="FFDEE6EF"/>
        <bgColor rgb="FFDDDDDD"/>
      </patternFill>
    </fill>
    <fill>
      <patternFill patternType="solid">
        <fgColor rgb="FFFFE994"/>
        <bgColor rgb="FFFFCC99"/>
      </patternFill>
    </fill>
  </fills>
  <borders count="38">
    <border diagonalUp="false" diagonalDown="false">
      <left/>
      <right/>
      <top/>
      <bottom/>
      <diagonal/>
    </border>
    <border diagonalUp="false" diagonalDown="false">
      <left style="thin"/>
      <right style="thin"/>
      <top style="thin"/>
      <bottom style="thin"/>
      <diagonal/>
    </border>
    <border diagonalUp="false" diagonalDown="false">
      <left style="medium">
        <color rgb="FF00000A"/>
      </left>
      <right style="medium">
        <color rgb="FF00000A"/>
      </right>
      <top style="medium">
        <color rgb="FF00000A"/>
      </top>
      <bottom style="medium">
        <color rgb="FF00000A"/>
      </bottom>
      <diagonal/>
    </border>
    <border diagonalUp="false" diagonalDown="false">
      <left style="medium">
        <color rgb="FF00000A"/>
      </left>
      <right style="medium">
        <color rgb="FF00000A"/>
      </right>
      <top/>
      <bottom style="medium">
        <color rgb="FF00000A"/>
      </bottom>
      <diagonal/>
    </border>
    <border diagonalUp="false" diagonalDown="false">
      <left style="medium">
        <color rgb="FF00000A"/>
      </left>
      <right/>
      <top/>
      <bottom style="medium">
        <color rgb="FF00000A"/>
      </bottom>
      <diagonal/>
    </border>
    <border diagonalUp="false" diagonalDown="false">
      <left style="medium"/>
      <right style="medium"/>
      <top style="medium"/>
      <bottom style="medium"/>
      <diagonal/>
    </border>
    <border diagonalUp="false" diagonalDown="false">
      <left style="thin">
        <color rgb="FF00000A"/>
      </left>
      <right style="thin">
        <color rgb="FF00000A"/>
      </right>
      <top style="thin">
        <color rgb="FF00000A"/>
      </top>
      <bottom style="thin">
        <color rgb="FF00000A"/>
      </bottom>
      <diagonal/>
    </border>
    <border diagonalUp="false" diagonalDown="false">
      <left style="hair"/>
      <right style="hair"/>
      <top style="hair"/>
      <bottom style="hair"/>
      <diagonal/>
    </border>
    <border diagonalUp="false" diagonalDown="false">
      <left style="hair">
        <color rgb="FF003300"/>
      </left>
      <right style="hair">
        <color rgb="FF003300"/>
      </right>
      <top style="hair"/>
      <bottom style="hair"/>
      <diagonal/>
    </border>
    <border diagonalUp="false" diagonalDown="false">
      <left/>
      <right/>
      <top style="hair"/>
      <bottom/>
      <diagonal/>
    </border>
    <border diagonalUp="false" diagonalDown="false">
      <left style="hair">
        <color rgb="FF003300"/>
      </left>
      <right style="hair">
        <color rgb="FF003300"/>
      </right>
      <top style="hair">
        <color rgb="FF003300"/>
      </top>
      <bottom style="hair">
        <color rgb="FF003300"/>
      </bottom>
      <diagonal/>
    </border>
    <border diagonalUp="false" diagonalDown="false">
      <left style="hair">
        <color rgb="FF003300"/>
      </left>
      <right style="hair"/>
      <top style="hair">
        <color rgb="FF003300"/>
      </top>
      <bottom style="hair">
        <color rgb="FF003300"/>
      </bottom>
      <diagonal/>
    </border>
    <border diagonalUp="false" diagonalDown="false">
      <left style="hair">
        <color rgb="FF003300"/>
      </left>
      <right style="hair">
        <color rgb="FF003300"/>
      </right>
      <top style="hair">
        <color rgb="FF003300"/>
      </top>
      <bottom style="hair"/>
      <diagonal/>
    </border>
    <border diagonalUp="false" diagonalDown="false">
      <left style="hair">
        <color rgb="FF003300"/>
      </left>
      <right style="hair">
        <color rgb="FF003300"/>
      </right>
      <top style="hair"/>
      <bottom style="hair">
        <color rgb="FF003300"/>
      </bottom>
      <diagonal/>
    </border>
    <border diagonalUp="false" diagonalDown="false">
      <left/>
      <right/>
      <top style="hair">
        <color rgb="FF003300"/>
      </top>
      <bottom/>
      <diagonal/>
    </border>
    <border diagonalUp="false" diagonalDown="false">
      <left style="hair">
        <color rgb="FF003300"/>
      </left>
      <right style="hair">
        <color rgb="FF003300"/>
      </right>
      <top/>
      <bottom style="hair">
        <color rgb="FF003300"/>
      </bottom>
      <diagonal/>
    </border>
    <border diagonalUp="false" diagonalDown="false">
      <left style="hair"/>
      <right style="hair">
        <color rgb="FF003300"/>
      </right>
      <top style="hair">
        <color rgb="FF003300"/>
      </top>
      <bottom style="hair">
        <color rgb="FF003300"/>
      </bottom>
      <diagonal/>
    </border>
    <border diagonalUp="false" diagonalDown="false">
      <left/>
      <right/>
      <top/>
      <bottom style="hair">
        <color rgb="FF003300"/>
      </bottom>
      <diagonal/>
    </border>
    <border diagonalUp="false" diagonalDown="false">
      <left style="hair">
        <color rgb="FF003300"/>
      </left>
      <right/>
      <top style="hair">
        <color rgb="FF003300"/>
      </top>
      <bottom style="hair">
        <color rgb="FF003300"/>
      </bottom>
      <diagonal/>
    </border>
    <border diagonalUp="false" diagonalDown="false">
      <left/>
      <right/>
      <top/>
      <bottom style="hair"/>
      <diagonal/>
    </border>
    <border diagonalUp="false" diagonalDown="false">
      <left style="hair">
        <color rgb="FF003300"/>
      </left>
      <right style="hair">
        <color rgb="FF003300"/>
      </right>
      <top style="hair">
        <color rgb="FF003300"/>
      </top>
      <bottom/>
      <diagonal/>
    </border>
    <border diagonalUp="false" diagonalDown="false">
      <left/>
      <right/>
      <top style="hair"/>
      <bottom style="hair">
        <color rgb="FF003300"/>
      </bottom>
      <diagonal/>
    </border>
    <border diagonalUp="false" diagonalDown="false">
      <left style="hair"/>
      <right style="hair"/>
      <top style="hair">
        <color rgb="FF003300"/>
      </top>
      <bottom style="hair">
        <color rgb="FF003300"/>
      </bottom>
      <diagonal/>
    </border>
    <border diagonalUp="false" diagonalDown="false">
      <left style="hair">
        <color rgb="FF003300"/>
      </left>
      <right style="hair"/>
      <top/>
      <bottom style="hair"/>
      <diagonal/>
    </border>
    <border diagonalUp="false" diagonalDown="false">
      <left style="hair"/>
      <right style="hair"/>
      <top style="hair">
        <color rgb="FF003300"/>
      </top>
      <bottom style="hair"/>
      <diagonal/>
    </border>
    <border diagonalUp="false" diagonalDown="false">
      <left style="hair"/>
      <right style="hair"/>
      <top/>
      <bottom style="hair"/>
      <diagonal/>
    </border>
    <border diagonalUp="false" diagonalDown="false">
      <left style="hair"/>
      <right style="hair">
        <color rgb="FF003300"/>
      </right>
      <top/>
      <bottom style="hair"/>
      <diagonal/>
    </border>
    <border diagonalUp="false" diagonalDown="false">
      <left style="hair">
        <color rgb="FF003300"/>
      </left>
      <right style="hair"/>
      <top style="hair"/>
      <bottom style="hair"/>
      <diagonal/>
    </border>
    <border diagonalUp="false" diagonalDown="false">
      <left style="hair"/>
      <right style="hair">
        <color rgb="FF003300"/>
      </right>
      <top style="hair"/>
      <bottom style="hair"/>
      <diagonal/>
    </border>
    <border diagonalUp="false" diagonalDown="false">
      <left style="hair"/>
      <right style="hair"/>
      <top style="hair"/>
      <bottom style="hair">
        <color rgb="FF003300"/>
      </bottom>
      <diagonal/>
    </border>
    <border diagonalUp="false" diagonalDown="false">
      <left style="hair">
        <color rgb="FF003300"/>
      </left>
      <right/>
      <top/>
      <bottom style="hair">
        <color rgb="FF003300"/>
      </bottom>
      <diagonal/>
    </border>
    <border diagonalUp="false" diagonalDown="false">
      <left/>
      <right style="hair">
        <color rgb="FF003300"/>
      </right>
      <top style="hair">
        <color rgb="FF003300"/>
      </top>
      <bottom style="hair">
        <color rgb="FF003300"/>
      </bottom>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style="thin"/>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2" fontId="16"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5" fontId="16" fillId="0" borderId="0" applyFont="true" applyBorder="false" applyAlignment="true" applyProtection="false">
      <alignment horizontal="general" vertical="bottom" textRotation="0" wrapText="false" indent="0" shrinkToFit="false"/>
    </xf>
  </cellStyleXfs>
  <cellXfs count="3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5" fillId="2" borderId="2" xfId="0" applyFont="true" applyBorder="true" applyAlignment="true" applyProtection="true">
      <alignment horizontal="center" vertical="top" textRotation="0" wrapText="true" indent="0" shrinkToFit="false"/>
      <protection locked="true" hidden="false"/>
    </xf>
    <xf numFmtId="164" fontId="5" fillId="3" borderId="2" xfId="0" applyFont="true" applyBorder="true" applyAlignment="true" applyProtection="true">
      <alignment horizontal="center" vertical="top" textRotation="0" wrapText="tru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6" fillId="4" borderId="4" xfId="0" applyFont="true" applyBorder="true" applyAlignment="true" applyProtection="true">
      <alignment horizontal="center" vertical="bottom" textRotation="0" wrapText="true" indent="0" shrinkToFit="false"/>
      <protection locked="true" hidden="false"/>
    </xf>
    <xf numFmtId="164" fontId="7" fillId="4" borderId="4" xfId="0" applyFont="true" applyBorder="true" applyAlignment="true" applyProtection="true">
      <alignment horizontal="justify" vertical="bottom" textRotation="0" wrapText="true" indent="0" shrinkToFit="false"/>
      <protection locked="true" hidden="false"/>
    </xf>
    <xf numFmtId="164" fontId="6" fillId="4" borderId="4" xfId="0" applyFont="true" applyBorder="true" applyAlignment="true" applyProtection="false">
      <alignment horizontal="center" vertical="bottom" textRotation="0" wrapText="true" indent="0" shrinkToFit="false"/>
      <protection locked="true" hidden="false"/>
    </xf>
    <xf numFmtId="165" fontId="6" fillId="4" borderId="4" xfId="0" applyFont="true" applyBorder="true" applyAlignment="true" applyProtection="true">
      <alignment horizontal="center" vertical="bottom" textRotation="0" wrapText="true" indent="0" shrinkToFit="false"/>
      <protection locked="true" hidden="false"/>
    </xf>
    <xf numFmtId="166" fontId="6" fillId="4" borderId="4" xfId="0" applyFont="true" applyBorder="true" applyAlignment="true" applyProtection="true">
      <alignment horizontal="center" vertical="bottom" textRotation="0" wrapText="true" indent="0" shrinkToFit="false"/>
      <protection locked="true" hidden="false"/>
    </xf>
    <xf numFmtId="165" fontId="6" fillId="5" borderId="4" xfId="0" applyFont="true" applyBorder="true" applyAlignment="true" applyProtection="true">
      <alignment horizontal="center" vertical="bottom" textRotation="0" wrapText="true" indent="0" shrinkToFit="false"/>
      <protection locked="true" hidden="false"/>
    </xf>
    <xf numFmtId="165" fontId="6" fillId="5" borderId="3" xfId="0" applyFont="true" applyBorder="true" applyAlignment="true" applyProtection="true">
      <alignment horizontal="center"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4" fontId="5" fillId="4" borderId="4" xfId="0" applyFont="true" applyBorder="true" applyAlignment="true" applyProtection="true">
      <alignment horizontal="center" vertical="bottom" textRotation="0" wrapText="true" indent="0" shrinkToFit="false"/>
      <protection locked="true" hidden="false"/>
    </xf>
    <xf numFmtId="164" fontId="9" fillId="4" borderId="4" xfId="0" applyFont="true" applyBorder="true" applyAlignment="true" applyProtection="true">
      <alignment horizontal="justify" vertical="bottom" textRotation="0" wrapText="true" indent="0" shrinkToFit="false"/>
      <protection locked="true" hidden="false"/>
    </xf>
    <xf numFmtId="164" fontId="6" fillId="0" borderId="4" xfId="0" applyFont="true" applyBorder="true" applyAlignment="true" applyProtection="false">
      <alignment horizontal="center" vertical="bottom" textRotation="0" wrapText="true" indent="0" shrinkToFit="false"/>
      <protection locked="true" hidden="false"/>
    </xf>
    <xf numFmtId="165" fontId="5" fillId="4" borderId="4" xfId="0" applyFont="true" applyBorder="true" applyAlignment="true" applyProtection="true">
      <alignment horizontal="center" vertical="bottom" textRotation="0" wrapText="true" indent="0" shrinkToFit="false"/>
      <protection locked="true" hidden="false"/>
    </xf>
    <xf numFmtId="165" fontId="5" fillId="5" borderId="3" xfId="0" applyFont="true" applyBorder="true" applyAlignment="true" applyProtection="true">
      <alignment horizontal="center" vertical="bottom" textRotation="0" wrapText="true" indent="0" shrinkToFit="false"/>
      <protection locked="true" hidden="false"/>
    </xf>
    <xf numFmtId="164" fontId="11" fillId="0" borderId="3" xfId="0" applyFont="true" applyBorder="true" applyAlignment="true" applyProtection="true">
      <alignment horizontal="center" vertical="bottom" textRotation="0" wrapText="true" indent="0" shrinkToFit="false"/>
      <protection locked="true" hidden="false"/>
    </xf>
    <xf numFmtId="164" fontId="12" fillId="0" borderId="3" xfId="0" applyFont="true" applyBorder="true" applyAlignment="true" applyProtection="true">
      <alignment horizontal="left" vertical="bottom" textRotation="0" wrapText="true" indent="0" shrinkToFit="false"/>
      <protection locked="true" hidden="false"/>
    </xf>
    <xf numFmtId="164" fontId="13" fillId="0" borderId="3" xfId="0" applyFont="true" applyBorder="true" applyAlignment="true" applyProtection="true">
      <alignment horizontal="center" vertical="bottom" textRotation="0" wrapText="tru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7" fontId="6" fillId="0" borderId="4" xfId="0" applyFont="true" applyBorder="true" applyAlignment="true" applyProtection="true">
      <alignment horizontal="center" vertical="bottom" textRotation="0" wrapText="true" indent="0" shrinkToFit="false"/>
      <protection locked="true" hidden="false"/>
    </xf>
    <xf numFmtId="167" fontId="6" fillId="5" borderId="4" xfId="0" applyFont="true" applyBorder="true" applyAlignment="true" applyProtection="true">
      <alignment horizontal="center" vertical="bottom" textRotation="0" wrapText="true" indent="0" shrinkToFit="false"/>
      <protection locked="true" hidden="false"/>
    </xf>
    <xf numFmtId="167" fontId="6" fillId="5" borderId="3" xfId="0" applyFont="true" applyBorder="true" applyAlignment="true" applyProtection="true">
      <alignment horizontal="center" vertical="bottom" textRotation="0" wrapText="true" indent="0" shrinkToFit="false"/>
      <protection locked="true" hidden="false"/>
    </xf>
    <xf numFmtId="167" fontId="6" fillId="4" borderId="4" xfId="0" applyFont="true" applyBorder="true" applyAlignment="true" applyProtection="true">
      <alignment horizontal="center" vertical="bottom" textRotation="0" wrapText="true" indent="0" shrinkToFit="false"/>
      <protection locked="true" hidden="false"/>
    </xf>
    <xf numFmtId="164" fontId="6" fillId="4" borderId="4" xfId="0" applyFont="true" applyBorder="true" applyAlignment="true" applyProtection="true">
      <alignment horizontal="center" vertical="top" textRotation="0" wrapText="true" indent="0" shrinkToFit="false"/>
      <protection locked="true" hidden="false"/>
    </xf>
    <xf numFmtId="164" fontId="7" fillId="4" borderId="4" xfId="0" applyFont="true" applyBorder="true" applyAlignment="true" applyProtection="true">
      <alignment horizontal="justify" vertical="top" textRotation="0" wrapText="true" indent="0" shrinkToFit="false"/>
      <protection locked="true" hidden="false"/>
    </xf>
    <xf numFmtId="164" fontId="5" fillId="4" borderId="4" xfId="0" applyFont="true" applyBorder="true" applyAlignment="true" applyProtection="true">
      <alignment horizontal="center" vertical="top" textRotation="0" wrapText="true" indent="0" shrinkToFit="false"/>
      <protection locked="true" hidden="false"/>
    </xf>
    <xf numFmtId="164" fontId="6" fillId="4" borderId="5"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4" borderId="4" xfId="0" applyFont="true" applyBorder="true" applyAlignment="true" applyProtection="true">
      <alignment horizontal="center" vertical="center" textRotation="0" wrapText="true" indent="0" shrinkToFit="false"/>
      <protection locked="true" hidden="false"/>
    </xf>
    <xf numFmtId="165" fontId="6" fillId="4" borderId="3" xfId="0" applyFont="true" applyBorder="true" applyAlignment="true" applyProtection="true">
      <alignment horizontal="center" vertical="bottom" textRotation="0" wrapText="true" indent="0" shrinkToFit="false"/>
      <protection locked="true" hidden="false"/>
    </xf>
    <xf numFmtId="164" fontId="5" fillId="3" borderId="2" xfId="0" applyFont="true" applyBorder="true" applyAlignment="true" applyProtection="true">
      <alignment horizontal="left" vertical="center" textRotation="0" wrapText="true" indent="0" shrinkToFit="false"/>
      <protection locked="true" hidden="false"/>
    </xf>
    <xf numFmtId="165" fontId="5" fillId="3" borderId="2" xfId="0" applyFont="true" applyBorder="true" applyAlignment="true" applyProtection="true">
      <alignment horizontal="left" vertical="center" textRotation="0" wrapText="tru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8" fontId="5" fillId="3" borderId="2" xfId="0" applyFont="true" applyBorder="true" applyAlignment="true" applyProtection="true">
      <alignment horizontal="left" vertical="center" textRotation="0" wrapText="true" indent="0" shrinkToFit="false"/>
      <protection locked="true" hidden="false"/>
    </xf>
    <xf numFmtId="164" fontId="14" fillId="6" borderId="6" xfId="0" applyFont="true" applyBorder="true" applyAlignment="true" applyProtection="false">
      <alignment horizontal="justify" vertical="top" textRotation="0" wrapText="true" indent="0" shrinkToFit="false"/>
      <protection locked="true" hidden="false"/>
    </xf>
    <xf numFmtId="169" fontId="14" fillId="6" borderId="6" xfId="0" applyFont="true" applyBorder="true" applyAlignment="true" applyProtection="false">
      <alignment horizontal="justify" vertical="top"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4" fontId="5" fillId="7" borderId="7"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7" borderId="7" xfId="0" applyFont="true" applyBorder="true" applyAlignment="true" applyProtection="false">
      <alignment horizontal="center" vertical="bottom" textRotation="0" wrapText="false" indent="0" shrinkToFit="false"/>
      <protection locked="true" hidden="false"/>
    </xf>
    <xf numFmtId="164" fontId="6" fillId="7" borderId="7" xfId="0" applyFont="true" applyBorder="true" applyAlignment="fals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left" vertical="center" textRotation="0" wrapText="true" indent="0" shrinkToFit="false"/>
      <protection locked="true" hidden="false"/>
    </xf>
    <xf numFmtId="164" fontId="15" fillId="0" borderId="7" xfId="0" applyFont="true" applyBorder="true" applyAlignment="true" applyProtection="false">
      <alignment horizontal="left" vertical="center" textRotation="0" wrapText="tru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true" indent="0" shrinkToFit="false"/>
      <protection locked="true" hidden="false"/>
    </xf>
    <xf numFmtId="170"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8" borderId="10" xfId="0" applyFont="true" applyBorder="true" applyAlignment="true" applyProtection="false">
      <alignment horizontal="center" vertical="center" textRotation="0" wrapText="true" indent="0" shrinkToFit="false"/>
      <protection locked="true" hidden="false"/>
    </xf>
    <xf numFmtId="164" fontId="5" fillId="8" borderId="13" xfId="0" applyFont="true" applyBorder="true" applyAlignment="true" applyProtection="false">
      <alignment horizontal="center" vertical="center" textRotation="0" wrapText="true" indent="0" shrinkToFit="false"/>
      <protection locked="true" hidden="false"/>
    </xf>
    <xf numFmtId="164" fontId="6" fillId="0" borderId="14"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justify"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5" fillId="7" borderId="7"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8" borderId="7" xfId="0" applyFont="true" applyBorder="true" applyAlignment="true" applyProtection="false">
      <alignment horizontal="left"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71" fontId="6" fillId="0" borderId="7" xfId="0" applyFont="true" applyBorder="true" applyAlignment="true" applyProtection="false">
      <alignment horizontal="center" vertical="center" textRotation="0" wrapText="true" indent="0" shrinkToFit="false"/>
      <protection locked="true" hidden="false"/>
    </xf>
    <xf numFmtId="164" fontId="16" fillId="0" borderId="7" xfId="0" applyFont="true" applyBorder="true" applyAlignment="true" applyProtection="false">
      <alignment horizontal="center" vertical="center" textRotation="0" wrapText="true" indent="0" shrinkToFit="false"/>
      <protection locked="true" hidden="false"/>
    </xf>
    <xf numFmtId="172" fontId="16" fillId="0" borderId="7" xfId="17" applyFont="true" applyBorder="true" applyAlignment="true" applyProtection="true">
      <alignment horizontal="center" vertical="center" textRotation="0" wrapText="true" indent="0" shrinkToFit="false"/>
      <protection locked="true" hidden="false"/>
    </xf>
    <xf numFmtId="170" fontId="6" fillId="0" borderId="7"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70" fontId="6"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5" fillId="7" borderId="7" xfId="0" applyFont="true" applyBorder="true" applyAlignment="true" applyProtection="false">
      <alignment horizontal="left" vertical="bottom" textRotation="0" wrapText="false" indent="0" shrinkToFit="false"/>
      <protection locked="true" hidden="false"/>
    </xf>
    <xf numFmtId="164" fontId="6" fillId="0" borderId="15" xfId="0" applyFont="true" applyBorder="true" applyAlignment="true" applyProtection="false">
      <alignment horizontal="center" vertical="top" textRotation="0" wrapText="true" indent="0" shrinkToFit="false"/>
      <protection locked="true" hidden="false"/>
    </xf>
    <xf numFmtId="164" fontId="6" fillId="0" borderId="10" xfId="0" applyFont="true" applyBorder="true" applyAlignment="true" applyProtection="false">
      <alignment horizontal="left" vertical="bottom" textRotation="0" wrapText="true" indent="0" shrinkToFit="false"/>
      <protection locked="true" hidden="false"/>
    </xf>
    <xf numFmtId="172" fontId="16" fillId="0" borderId="10" xfId="17" applyFont="true" applyBorder="true" applyAlignment="true" applyProtection="true">
      <alignment horizontal="right" vertical="bottom" textRotation="0" wrapText="true" indent="0" shrinkToFit="false"/>
      <protection locked="true" hidden="false"/>
    </xf>
    <xf numFmtId="164" fontId="5" fillId="8" borderId="11" xfId="0" applyFont="true" applyBorder="true" applyAlignment="true" applyProtection="false">
      <alignment horizontal="center" vertical="center" textRotation="0" wrapText="true" indent="0" shrinkToFit="false"/>
      <protection locked="true" hidden="false"/>
    </xf>
    <xf numFmtId="172" fontId="17" fillId="8" borderId="16" xfId="17" applyFont="true" applyBorder="true" applyAlignment="true" applyProtection="true">
      <alignment horizontal="right" vertical="top" textRotation="0" wrapText="true" indent="0" shrinkToFit="false"/>
      <protection locked="true" hidden="false"/>
    </xf>
    <xf numFmtId="164" fontId="5" fillId="7" borderId="7"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0" borderId="17" xfId="0" applyFont="true" applyBorder="true" applyAlignment="false" applyProtection="false">
      <alignment horizontal="general" vertical="bottom" textRotation="0" wrapText="false" indent="0" shrinkToFit="false"/>
      <protection locked="true" hidden="false"/>
    </xf>
    <xf numFmtId="164" fontId="5" fillId="9" borderId="10" xfId="0" applyFont="true" applyBorder="true" applyAlignment="true" applyProtection="false">
      <alignment horizontal="center" vertical="center" textRotation="0" wrapText="true" indent="0" shrinkToFit="false"/>
      <protection locked="true" hidden="false"/>
    </xf>
    <xf numFmtId="164" fontId="6" fillId="0" borderId="15" xfId="0" applyFont="true" applyBorder="true" applyAlignment="true" applyProtection="false">
      <alignment horizontal="center" vertical="center" textRotation="0" wrapText="true" indent="0" shrinkToFit="false"/>
      <protection locked="true" hidden="false"/>
    </xf>
    <xf numFmtId="164" fontId="6" fillId="0" borderId="10" xfId="0" applyFont="true" applyBorder="true" applyAlignment="true" applyProtection="false">
      <alignment horizontal="left" vertical="top" textRotation="0" wrapText="true" indent="0" shrinkToFit="false"/>
      <protection locked="true" hidden="false"/>
    </xf>
    <xf numFmtId="173" fontId="6" fillId="0" borderId="15" xfId="0" applyFont="true" applyBorder="true" applyAlignment="true" applyProtection="false">
      <alignment horizontal="center" vertical="top" textRotation="0" wrapText="true" indent="0" shrinkToFit="false"/>
      <protection locked="true" hidden="false"/>
    </xf>
    <xf numFmtId="165" fontId="6" fillId="0" borderId="15" xfId="0" applyFont="true" applyBorder="true" applyAlignment="true" applyProtection="false">
      <alignment horizontal="right" vertical="top" textRotation="0" wrapText="true" indent="0" shrinkToFit="false"/>
      <protection locked="true" hidden="false"/>
    </xf>
    <xf numFmtId="164" fontId="6" fillId="0" borderId="18" xfId="0" applyFont="true" applyBorder="true" applyAlignment="true" applyProtection="false">
      <alignment horizontal="left" vertical="bottom" textRotation="0" wrapText="false" indent="0" shrinkToFit="false"/>
      <protection locked="true" hidden="false"/>
    </xf>
    <xf numFmtId="173" fontId="6" fillId="0" borderId="10" xfId="0" applyFont="true" applyBorder="true" applyAlignment="true" applyProtection="false">
      <alignment horizontal="center" vertical="top" textRotation="0" wrapText="true" indent="0" shrinkToFit="false"/>
      <protection locked="true" hidden="false"/>
    </xf>
    <xf numFmtId="173" fontId="5" fillId="8" borderId="18" xfId="0" applyFont="true" applyBorder="true" applyAlignment="true" applyProtection="false">
      <alignment horizontal="center" vertical="center" textRotation="0" wrapText="true" indent="0" shrinkToFit="false"/>
      <protection locked="true" hidden="false"/>
    </xf>
    <xf numFmtId="165" fontId="5" fillId="8" borderId="11" xfId="0" applyFont="true" applyBorder="true" applyAlignment="true" applyProtection="false">
      <alignment horizontal="right" vertical="center" textRotation="0" wrapText="true" indent="0" shrinkToFit="false"/>
      <protection locked="true" hidden="false"/>
    </xf>
    <xf numFmtId="164" fontId="6" fillId="0" borderId="14" xfId="0" applyFont="true" applyBorder="true" applyAlignment="true" applyProtection="false">
      <alignment horizontal="justify" vertical="center" textRotation="0" wrapText="true" indent="0" shrinkToFit="false"/>
      <protection locked="true" hidden="false"/>
    </xf>
    <xf numFmtId="164" fontId="6" fillId="0" borderId="0" xfId="0" applyFont="true" applyBorder="true" applyAlignment="true" applyProtection="false">
      <alignment horizontal="justify" vertical="center" textRotation="0" wrapText="true" indent="0" shrinkToFit="false"/>
      <protection locked="true" hidden="false"/>
    </xf>
    <xf numFmtId="164" fontId="5" fillId="0" borderId="19"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left" vertical="center" textRotation="0" wrapText="true" indent="0" shrinkToFit="false"/>
      <protection locked="true" hidden="false"/>
    </xf>
    <xf numFmtId="172" fontId="17" fillId="0" borderId="7" xfId="17" applyFont="true" applyBorder="true" applyAlignment="true" applyProtection="true">
      <alignment horizontal="right" vertical="bottom" textRotation="0" wrapText="false" indent="0" shrinkToFit="false"/>
      <protection locked="true" hidden="false"/>
    </xf>
    <xf numFmtId="164" fontId="5" fillId="8" borderId="7" xfId="0" applyFont="true" applyBorder="true" applyAlignment="true" applyProtection="false">
      <alignment horizontal="center" vertical="top" textRotation="0" wrapText="true" indent="0" shrinkToFit="false"/>
      <protection locked="true" hidden="false"/>
    </xf>
    <xf numFmtId="164" fontId="5" fillId="9" borderId="7"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center" vertical="top" textRotation="0" wrapText="true" indent="0" shrinkToFit="false"/>
      <protection locked="true" hidden="false"/>
    </xf>
    <xf numFmtId="164" fontId="6" fillId="0" borderId="7" xfId="0" applyFont="true" applyBorder="true" applyAlignment="true" applyProtection="false">
      <alignment horizontal="left" vertical="bottom" textRotation="0" wrapText="true" indent="0" shrinkToFit="false"/>
      <protection locked="true" hidden="false"/>
    </xf>
    <xf numFmtId="173" fontId="6" fillId="0" borderId="7" xfId="0" applyFont="true" applyBorder="true" applyAlignment="true" applyProtection="false">
      <alignment horizontal="center" vertical="top" textRotation="0" wrapText="true" indent="0" shrinkToFit="false"/>
      <protection locked="true" hidden="false"/>
    </xf>
    <xf numFmtId="165" fontId="6" fillId="0" borderId="7" xfId="0" applyFont="true" applyBorder="true" applyAlignment="true" applyProtection="false">
      <alignment horizontal="right" vertical="top" textRotation="0" wrapText="true" indent="0" shrinkToFit="false"/>
      <protection locked="true" hidden="false"/>
    </xf>
    <xf numFmtId="173" fontId="5" fillId="8" borderId="7" xfId="0" applyFont="true" applyBorder="true" applyAlignment="true" applyProtection="false">
      <alignment horizontal="center" vertical="top" textRotation="0" wrapText="true" indent="0" shrinkToFit="false"/>
      <protection locked="true" hidden="false"/>
    </xf>
    <xf numFmtId="165" fontId="5" fillId="8" borderId="7" xfId="0" applyFont="true" applyBorder="true" applyAlignment="true" applyProtection="false">
      <alignment horizontal="right" vertical="top"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6" fillId="4" borderId="0" xfId="0" applyFont="true" applyBorder="true" applyAlignment="true" applyProtection="false">
      <alignment horizontal="justify" vertical="center" textRotation="0" wrapText="tru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8" borderId="10" xfId="0" applyFont="true" applyBorder="true" applyAlignment="true" applyProtection="false">
      <alignment horizontal="center" vertical="top" textRotation="0" wrapText="true" indent="0" shrinkToFit="false"/>
      <protection locked="true" hidden="false"/>
    </xf>
    <xf numFmtId="164" fontId="5" fillId="8" borderId="12" xfId="0" applyFont="true" applyBorder="true" applyAlignment="true" applyProtection="false">
      <alignment horizontal="center" vertical="top" textRotation="0" wrapText="true" indent="0" shrinkToFit="false"/>
      <protection locked="true" hidden="false"/>
    </xf>
    <xf numFmtId="164" fontId="6" fillId="0" borderId="10" xfId="0" applyFont="true" applyBorder="true" applyAlignment="true" applyProtection="false">
      <alignment horizontal="center" vertical="top" textRotation="0" wrapText="true" indent="0" shrinkToFit="false"/>
      <protection locked="true" hidden="false"/>
    </xf>
    <xf numFmtId="164" fontId="6" fillId="0" borderId="11" xfId="0" applyFont="true" applyBorder="true" applyAlignment="true" applyProtection="false">
      <alignment horizontal="left" vertical="bottom" textRotation="0" wrapText="true" indent="0" shrinkToFit="false"/>
      <protection locked="true" hidden="false"/>
    </xf>
    <xf numFmtId="172" fontId="18" fillId="0" borderId="7" xfId="17" applyFont="true" applyBorder="true" applyAlignment="true" applyProtection="true">
      <alignment horizontal="right" vertical="center" textRotation="0" wrapText="false" indent="0" shrinkToFit="false"/>
      <protection locked="true" hidden="false"/>
    </xf>
    <xf numFmtId="174" fontId="6" fillId="0" borderId="7" xfId="17" applyFont="true" applyBorder="true" applyAlignment="true" applyProtection="true">
      <alignment horizontal="right" vertical="center" textRotation="0" wrapText="false" indent="0" shrinkToFit="false"/>
      <protection locked="true" hidden="false"/>
    </xf>
    <xf numFmtId="164" fontId="16" fillId="0" borderId="10" xfId="0" applyFont="true" applyBorder="true" applyAlignment="true" applyProtection="false">
      <alignment horizontal="center" vertical="top"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74" fontId="6" fillId="0" borderId="7" xfId="0" applyFont="true" applyBorder="true" applyAlignment="true" applyProtection="false">
      <alignment horizontal="right" vertical="center" textRotation="0" wrapText="false" indent="0" shrinkToFit="false"/>
      <protection locked="true" hidden="false"/>
    </xf>
    <xf numFmtId="174" fontId="5" fillId="8" borderId="7" xfId="0" applyFont="true" applyBorder="true" applyAlignment="true" applyProtection="false">
      <alignment horizontal="right" vertical="top"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5" fillId="8" borderId="7" xfId="0" applyFont="true" applyBorder="true" applyAlignment="true" applyProtection="false">
      <alignment horizontal="center" vertical="center" textRotation="0" wrapText="true" indent="0" shrinkToFit="false"/>
      <protection locked="true" hidden="false"/>
    </xf>
    <xf numFmtId="172" fontId="16" fillId="0" borderId="7" xfId="17" applyFont="true" applyBorder="true" applyAlignment="true" applyProtection="true">
      <alignment horizontal="right" vertical="top" textRotation="0" wrapText="true" indent="0" shrinkToFit="false"/>
      <protection locked="true" hidden="false"/>
    </xf>
    <xf numFmtId="172" fontId="17" fillId="8" borderId="7" xfId="17" applyFont="true" applyBorder="true" applyAlignment="true" applyProtection="true">
      <alignment horizontal="right" vertical="top" textRotation="0" wrapText="true" indent="0" shrinkToFit="false"/>
      <protection locked="true" hidden="false"/>
    </xf>
    <xf numFmtId="164" fontId="6" fillId="0" borderId="10" xfId="0" applyFont="true" applyBorder="true" applyAlignment="true" applyProtection="false">
      <alignment horizontal="left" vertical="center" textRotation="0" wrapText="true" indent="0" shrinkToFit="false"/>
      <protection locked="true" hidden="false"/>
    </xf>
    <xf numFmtId="173" fontId="6" fillId="0" borderId="15" xfId="0" applyFont="true" applyBorder="true" applyAlignment="true" applyProtection="false">
      <alignment horizontal="center" vertical="center" textRotation="0" wrapText="true" indent="0" shrinkToFit="false"/>
      <protection locked="true" hidden="false"/>
    </xf>
    <xf numFmtId="172" fontId="6" fillId="0" borderId="15" xfId="0" applyFont="true" applyBorder="true" applyAlignment="true" applyProtection="false">
      <alignment horizontal="right" vertical="center" textRotation="0" wrapText="true" indent="0" shrinkToFit="false"/>
      <protection locked="true" hidden="false"/>
    </xf>
    <xf numFmtId="173" fontId="6" fillId="0" borderId="10" xfId="0" applyFont="true" applyBorder="true" applyAlignment="true" applyProtection="false">
      <alignment horizontal="center" vertical="center" textRotation="0" wrapText="true" indent="0" shrinkToFit="false"/>
      <protection locked="true" hidden="false"/>
    </xf>
    <xf numFmtId="164" fontId="5" fillId="8" borderId="18" xfId="0" applyFont="true" applyBorder="true" applyAlignment="true" applyProtection="false">
      <alignment horizontal="general" vertical="top" textRotation="0" wrapText="true" indent="0" shrinkToFit="false"/>
      <protection locked="true" hidden="false"/>
    </xf>
    <xf numFmtId="173" fontId="5" fillId="8" borderId="10" xfId="0" applyFont="true" applyBorder="true" applyAlignment="true" applyProtection="false">
      <alignment horizontal="center" vertical="top" textRotation="0" wrapText="true" indent="0" shrinkToFit="false"/>
      <protection locked="true" hidden="false"/>
    </xf>
    <xf numFmtId="172" fontId="17" fillId="8" borderId="10" xfId="17" applyFont="true" applyBorder="true" applyAlignment="true" applyProtection="true">
      <alignment horizontal="right"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73" fontId="5" fillId="0" borderId="0" xfId="0" applyFont="true" applyBorder="true" applyAlignment="true" applyProtection="false">
      <alignment horizontal="center" vertical="top" textRotation="0" wrapText="true" indent="0" shrinkToFit="false"/>
      <protection locked="true" hidden="false"/>
    </xf>
    <xf numFmtId="172" fontId="17" fillId="0" borderId="0" xfId="17" applyFont="true" applyBorder="true" applyAlignment="true" applyProtection="true">
      <alignment horizontal="right" vertical="top" textRotation="0" wrapText="true" indent="0" shrinkToFit="false"/>
      <protection locked="true" hidden="false"/>
    </xf>
    <xf numFmtId="172" fontId="16" fillId="0" borderId="0" xfId="17"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justify" vertical="top" textRotation="0" wrapText="true" indent="0" shrinkToFit="false"/>
      <protection locked="true" hidden="false"/>
    </xf>
    <xf numFmtId="173" fontId="5" fillId="4" borderId="0" xfId="0" applyFont="true" applyBorder="true" applyAlignment="true" applyProtection="false">
      <alignment horizontal="center" vertical="top" textRotation="0" wrapText="true" indent="0" shrinkToFit="false"/>
      <protection locked="true" hidden="false"/>
    </xf>
    <xf numFmtId="172" fontId="16" fillId="4" borderId="0" xfId="17" applyFont="true" applyBorder="true" applyAlignment="true" applyProtection="true">
      <alignment horizontal="right" vertical="top"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72" fontId="17" fillId="0" borderId="7" xfId="17" applyFont="true" applyBorder="true" applyAlignment="true" applyProtection="true">
      <alignment horizontal="right" vertical="center"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73" fontId="5" fillId="9" borderId="10" xfId="0" applyFont="true" applyBorder="true" applyAlignment="true" applyProtection="false">
      <alignment horizontal="center" vertical="center" textRotation="0" wrapText="true" indent="0" shrinkToFit="false"/>
      <protection locked="true" hidden="false"/>
    </xf>
    <xf numFmtId="173" fontId="16" fillId="0" borderId="10" xfId="19" applyFont="true" applyBorder="true" applyAlignment="true" applyProtection="true">
      <alignment horizontal="center" vertical="center" textRotation="0" wrapText="true" indent="0" shrinkToFit="false"/>
      <protection locked="true" hidden="false"/>
    </xf>
    <xf numFmtId="172" fontId="16" fillId="0" borderId="10" xfId="17" applyFont="true" applyBorder="true" applyAlignment="true" applyProtection="true">
      <alignment horizontal="righ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10" xfId="0" applyFont="true" applyBorder="true" applyAlignment="true" applyProtection="false">
      <alignment horizontal="general" vertical="top" textRotation="0" wrapText="tru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64" fontId="6" fillId="0" borderId="20" xfId="0" applyFont="true" applyBorder="true" applyAlignment="true" applyProtection="false">
      <alignment horizontal="center" vertical="top" textRotation="0" wrapText="true" indent="0" shrinkToFit="false"/>
      <protection locked="true" hidden="false"/>
    </xf>
    <xf numFmtId="173" fontId="6" fillId="0" borderId="20" xfId="0" applyFont="true" applyBorder="true" applyAlignment="true" applyProtection="false">
      <alignment horizontal="center" vertical="top" textRotation="0" wrapText="true" indent="0" shrinkToFit="false"/>
      <protection locked="true" hidden="false"/>
    </xf>
    <xf numFmtId="176" fontId="6" fillId="0" borderId="0" xfId="0" applyFont="true" applyBorder="false" applyAlignment="false" applyProtection="false">
      <alignment horizontal="general" vertical="bottom" textRotation="0" wrapText="false" indent="0" shrinkToFit="false"/>
      <protection locked="true" hidden="false"/>
    </xf>
    <xf numFmtId="171" fontId="6" fillId="0" borderId="15" xfId="0" applyFont="true" applyBorder="true" applyAlignment="true" applyProtection="false">
      <alignment horizontal="right" vertical="top" textRotation="0" wrapText="true" indent="0" shrinkToFit="false"/>
      <protection locked="true" hidden="false"/>
    </xf>
    <xf numFmtId="171" fontId="5" fillId="8" borderId="10" xfId="0" applyFont="true" applyBorder="true" applyAlignment="true" applyProtection="false">
      <alignment horizontal="righ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73" fontId="6" fillId="0" borderId="0" xfId="0" applyFont="true" applyBorder="false" applyAlignment="true" applyProtection="false">
      <alignment horizontal="center" vertical="top" textRotation="0" wrapText="true" indent="0" shrinkToFit="false"/>
      <protection locked="true" hidden="false"/>
    </xf>
    <xf numFmtId="167" fontId="6" fillId="0" borderId="0" xfId="0" applyFont="true" applyBorder="false" applyAlignment="true" applyProtection="false">
      <alignment horizontal="center" vertical="top" textRotation="0" wrapText="true" indent="0" shrinkToFit="false"/>
      <protection locked="true" hidden="false"/>
    </xf>
    <xf numFmtId="164" fontId="6" fillId="0" borderId="21" xfId="0" applyFont="true" applyBorder="true" applyAlignment="false" applyProtection="false">
      <alignment horizontal="general" vertical="bottom" textRotation="0" wrapText="false" indent="0" shrinkToFit="false"/>
      <protection locked="true" hidden="false"/>
    </xf>
    <xf numFmtId="164" fontId="5" fillId="7" borderId="10" xfId="0" applyFont="true" applyBorder="true" applyAlignment="true" applyProtection="false">
      <alignment horizontal="center" vertical="center" textRotation="0" wrapText="false" indent="0" shrinkToFit="false"/>
      <protection locked="true" hidden="false"/>
    </xf>
    <xf numFmtId="172" fontId="6" fillId="0" borderId="10" xfId="0" applyFont="true" applyBorder="true" applyAlignment="true" applyProtection="false">
      <alignment horizontal="right" vertical="top" textRotation="0" wrapText="true" indent="0" shrinkToFit="false"/>
      <protection locked="true" hidden="false"/>
    </xf>
    <xf numFmtId="164" fontId="6" fillId="8" borderId="10" xfId="0" applyFont="true" applyBorder="true" applyAlignment="true" applyProtection="false">
      <alignment horizontal="center" vertical="center" textRotation="0" wrapText="true" indent="0" shrinkToFit="false"/>
      <protection locked="true" hidden="false"/>
    </xf>
    <xf numFmtId="172" fontId="17" fillId="8" borderId="10" xfId="17" applyFont="true" applyBorder="true" applyAlignment="true" applyProtection="true">
      <alignment horizontal="right" vertical="center" textRotation="0" wrapText="true" indent="0" shrinkToFit="false"/>
      <protection locked="true" hidden="false"/>
    </xf>
    <xf numFmtId="164" fontId="5" fillId="7" borderId="7"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72" fontId="17" fillId="0" borderId="7" xfId="17" applyFont="true" applyBorder="true" applyAlignment="true" applyProtection="true">
      <alignment horizontal="center" vertical="bottom" textRotation="0" wrapText="false" indent="0" shrinkToFit="false"/>
      <protection locked="true" hidden="false"/>
    </xf>
    <xf numFmtId="167" fontId="19" fillId="4" borderId="0" xfId="0" applyFont="true" applyBorder="false" applyAlignment="true" applyProtection="false">
      <alignment horizontal="center" vertical="bottom" textRotation="0" wrapText="false" indent="0" shrinkToFit="false"/>
      <protection locked="true" hidden="false"/>
    </xf>
    <xf numFmtId="164" fontId="5" fillId="8" borderId="22" xfId="0" applyFont="true" applyBorder="true" applyAlignment="true" applyProtection="false">
      <alignment horizontal="center" vertical="center" textRotation="0" wrapText="true" indent="0" shrinkToFit="false"/>
      <protection locked="true" hidden="false"/>
    </xf>
    <xf numFmtId="164" fontId="5" fillId="8" borderId="16" xfId="0" applyFont="true" applyBorder="true" applyAlignment="true" applyProtection="false">
      <alignment horizontal="center" vertical="center" textRotation="0" wrapText="true" indent="0" shrinkToFit="false"/>
      <protection locked="true" hidden="false"/>
    </xf>
    <xf numFmtId="164" fontId="6" fillId="0" borderId="23" xfId="0" applyFont="true" applyBorder="true" applyAlignment="true" applyProtection="false">
      <alignment horizontal="center" vertical="center" textRotation="0" wrapText="true" indent="0" shrinkToFit="false"/>
      <protection locked="true" hidden="false"/>
    </xf>
    <xf numFmtId="164" fontId="6" fillId="0" borderId="24" xfId="0" applyFont="true" applyBorder="true" applyAlignment="true" applyProtection="false">
      <alignment horizontal="left" vertical="center" textRotation="0" wrapText="true" indent="0" shrinkToFit="false"/>
      <protection locked="true" hidden="false"/>
    </xf>
    <xf numFmtId="173" fontId="6" fillId="0" borderId="25" xfId="0" applyFont="true" applyBorder="true" applyAlignment="true" applyProtection="false">
      <alignment horizontal="center" vertical="center" textRotation="0" wrapText="true" indent="0" shrinkToFit="false"/>
      <protection locked="true" hidden="false"/>
    </xf>
    <xf numFmtId="165" fontId="6" fillId="0" borderId="26" xfId="0" applyFont="true" applyBorder="true" applyAlignment="true" applyProtection="false">
      <alignment horizontal="right" vertical="center" textRotation="0" wrapText="true" indent="0" shrinkToFit="false"/>
      <protection locked="true" hidden="false"/>
    </xf>
    <xf numFmtId="164" fontId="6" fillId="0" borderId="27" xfId="0" applyFont="true" applyBorder="true" applyAlignment="true" applyProtection="false">
      <alignment horizontal="center" vertical="center" textRotation="0" wrapText="true" indent="0" shrinkToFit="false"/>
      <protection locked="true" hidden="false"/>
    </xf>
    <xf numFmtId="173" fontId="6" fillId="0" borderId="7" xfId="0" applyFont="true" applyBorder="true" applyAlignment="true" applyProtection="false">
      <alignment horizontal="center" vertical="center" textRotation="0" wrapText="true" indent="0" shrinkToFit="false"/>
      <protection locked="true" hidden="false"/>
    </xf>
    <xf numFmtId="165" fontId="6" fillId="0" borderId="28" xfId="0" applyFont="true" applyBorder="true" applyAlignment="true" applyProtection="false">
      <alignment horizontal="right" vertical="center" textRotation="0" wrapText="true" indent="0" shrinkToFit="false"/>
      <protection locked="true" hidden="false"/>
    </xf>
    <xf numFmtId="167" fontId="20" fillId="4" borderId="0" xfId="0" applyFont="true" applyBorder="false" applyAlignment="false" applyProtection="false">
      <alignment horizontal="general" vertical="bottom" textRotation="0" wrapText="false" indent="0" shrinkToFit="false"/>
      <protection locked="true" hidden="false"/>
    </xf>
    <xf numFmtId="164" fontId="6" fillId="8" borderId="11" xfId="0" applyFont="true" applyBorder="true" applyAlignment="true" applyProtection="false">
      <alignment horizontal="center" vertical="top" textRotation="0" wrapText="true" indent="0" shrinkToFit="false"/>
      <protection locked="true" hidden="false"/>
    </xf>
    <xf numFmtId="164" fontId="5" fillId="8" borderId="29" xfId="0" applyFont="true" applyBorder="true" applyAlignment="true" applyProtection="false">
      <alignment horizontal="center" vertical="top" textRotation="0" wrapText="true" indent="0" shrinkToFit="false"/>
      <protection locked="true" hidden="false"/>
    </xf>
    <xf numFmtId="173" fontId="6" fillId="8" borderId="22" xfId="0" applyFont="true" applyBorder="true" applyAlignment="true" applyProtection="false">
      <alignment horizontal="center" vertical="top" textRotation="0" wrapText="true" indent="0" shrinkToFit="false"/>
      <protection locked="true" hidden="false"/>
    </xf>
    <xf numFmtId="164" fontId="6" fillId="8" borderId="7" xfId="0" applyFont="true" applyBorder="true" applyAlignment="true" applyProtection="false">
      <alignment horizontal="center" vertical="center" textRotation="0" wrapText="true" indent="0" shrinkToFit="false"/>
      <protection locked="true" hidden="false"/>
    </xf>
    <xf numFmtId="172" fontId="16" fillId="0" borderId="7" xfId="17" applyFont="true" applyBorder="true" applyAlignment="true" applyProtection="true">
      <alignment horizontal="right" vertical="center" textRotation="0" wrapText="true" indent="0" shrinkToFit="false"/>
      <protection locked="true" hidden="false"/>
    </xf>
    <xf numFmtId="172" fontId="17" fillId="8" borderId="13" xfId="17" applyFont="true" applyBorder="true" applyAlignment="true" applyProtection="true">
      <alignment horizontal="right" vertical="center" textRotation="0" wrapText="true" indent="0" shrinkToFit="false"/>
      <protection locked="true" hidden="false"/>
    </xf>
    <xf numFmtId="177" fontId="6" fillId="0" borderId="0" xfId="0" applyFont="true" applyBorder="false" applyAlignment="false" applyProtection="false">
      <alignment horizontal="general" vertical="bottom" textRotation="0" wrapText="false" indent="0" shrinkToFit="false"/>
      <protection locked="true" hidden="false"/>
    </xf>
    <xf numFmtId="164" fontId="6" fillId="0" borderId="14" xfId="0" applyFont="true" applyBorder="true" applyAlignment="true" applyProtection="false">
      <alignment horizontal="general" vertical="bottom" textRotation="0" wrapText="false" indent="0" shrinkToFit="false"/>
      <protection locked="true" hidden="false"/>
    </xf>
    <xf numFmtId="172" fontId="16" fillId="0" borderId="10" xfId="17" applyFont="true" applyBorder="true" applyAlignment="true" applyProtection="true">
      <alignment horizontal="center" vertical="center" textRotation="0" wrapText="true" indent="0" shrinkToFit="false"/>
      <protection locked="true" hidden="false"/>
    </xf>
    <xf numFmtId="166" fontId="6" fillId="0" borderId="10" xfId="0" applyFont="true" applyBorder="true" applyAlignment="true" applyProtection="false">
      <alignment horizontal="center" vertical="center" textRotation="0" wrapText="true" indent="0" shrinkToFit="false"/>
      <protection locked="true" hidden="false"/>
    </xf>
    <xf numFmtId="172" fontId="16" fillId="8" borderId="10" xfId="17" applyFont="true" applyBorder="true" applyAlignment="true" applyProtection="true">
      <alignment horizontal="center" vertical="center" textRotation="0" wrapText="true" indent="0" shrinkToFit="false"/>
      <protection locked="true" hidden="false"/>
    </xf>
    <xf numFmtId="164" fontId="5" fillId="8" borderId="12"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left" vertical="center" textRotation="0" wrapText="false" indent="0" shrinkToFit="false"/>
      <protection locked="true" hidden="false"/>
    </xf>
    <xf numFmtId="172" fontId="16" fillId="0" borderId="16" xfId="17" applyFont="true" applyBorder="true" applyAlignment="true" applyProtection="true">
      <alignment horizontal="right" vertical="center" textRotation="0" wrapText="true" indent="0" shrinkToFit="false"/>
      <protection locked="true" hidden="false"/>
    </xf>
    <xf numFmtId="172" fontId="17" fillId="0" borderId="16" xfId="17" applyFont="true" applyBorder="true" applyAlignment="true" applyProtection="true">
      <alignment horizontal="right"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justify" vertical="center" textRotation="0" wrapText="true" indent="0" shrinkToFit="false"/>
      <protection locked="true" hidden="false"/>
    </xf>
    <xf numFmtId="164" fontId="6" fillId="0" borderId="30" xfId="0" applyFont="true" applyBorder="true" applyAlignment="true" applyProtection="false">
      <alignment horizontal="center" vertical="top" textRotation="0" wrapText="true" indent="0" shrinkToFit="false"/>
      <protection locked="true" hidden="false"/>
    </xf>
    <xf numFmtId="175" fontId="16" fillId="0" borderId="18" xfId="19" applyFont="false" applyBorder="true" applyAlignment="true" applyProtection="true">
      <alignment horizontal="center" vertical="bottom" textRotation="0" wrapText="true" indent="0" shrinkToFit="false"/>
      <protection locked="true" hidden="false"/>
    </xf>
    <xf numFmtId="172" fontId="16" fillId="0" borderId="31" xfId="17" applyFont="true" applyBorder="true" applyAlignment="true" applyProtection="true">
      <alignment horizontal="center" vertical="bottom"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4" fillId="10" borderId="32" xfId="0" applyFont="true" applyBorder="true" applyAlignment="true" applyProtection="false">
      <alignment horizontal="center" vertical="center" textRotation="0" wrapText="false" indent="0" shrinkToFit="false"/>
      <protection locked="true" hidden="false"/>
    </xf>
    <xf numFmtId="164" fontId="14" fillId="11" borderId="1" xfId="0" applyFont="true" applyBorder="true" applyAlignment="true" applyProtection="false">
      <alignment horizontal="center" vertical="center" textRotation="0" wrapText="false" indent="0" shrinkToFit="false"/>
      <protection locked="true" hidden="false"/>
    </xf>
    <xf numFmtId="164" fontId="14" fillId="11" borderId="1" xfId="0" applyFont="true" applyBorder="true" applyAlignment="true" applyProtection="false">
      <alignment horizontal="center" vertical="center" textRotation="0" wrapText="true" indent="0" shrinkToFit="false"/>
      <protection locked="true" hidden="false"/>
    </xf>
    <xf numFmtId="164" fontId="14" fillId="12" borderId="1" xfId="0" applyFont="true" applyBorder="true" applyAlignment="true" applyProtection="false">
      <alignment horizontal="center" vertical="center" textRotation="0" wrapText="false" indent="0" shrinkToFit="false"/>
      <protection locked="true" hidden="false"/>
    </xf>
    <xf numFmtId="164" fontId="14" fillId="12" borderId="1" xfId="0" applyFont="true" applyBorder="true" applyAlignment="true" applyProtection="false">
      <alignment horizontal="center" vertical="bottom" textRotation="0" wrapText="false" indent="0" shrinkToFit="false"/>
      <protection locked="true" hidden="false"/>
    </xf>
    <xf numFmtId="165" fontId="14" fillId="12" borderId="1" xfId="0" applyFont="true" applyBorder="true" applyAlignment="true" applyProtection="false">
      <alignment horizontal="center" vertical="center" textRotation="0" wrapText="false" indent="0" shrinkToFit="false"/>
      <protection locked="true" hidden="false"/>
    </xf>
    <xf numFmtId="178" fontId="14" fillId="12" borderId="1" xfId="0" applyFont="true" applyBorder="true" applyAlignment="true" applyProtection="false">
      <alignment horizontal="center" vertical="center" textRotation="0" wrapText="false" indent="0" shrinkToFit="false"/>
      <protection locked="true" hidden="false"/>
    </xf>
    <xf numFmtId="174" fontId="14" fillId="12" borderId="1" xfId="0" applyFont="true" applyBorder="true" applyAlignment="true" applyProtection="false">
      <alignment horizontal="center" vertical="center" textRotation="0" wrapText="false" indent="0" shrinkToFit="false"/>
      <protection locked="true" hidden="false"/>
    </xf>
    <xf numFmtId="166" fontId="14" fillId="12" borderId="1" xfId="0" applyFont="true" applyBorder="true" applyAlignment="true" applyProtection="false">
      <alignment horizontal="center" vertical="bottom" textRotation="0" wrapText="false" indent="0" shrinkToFit="false"/>
      <protection locked="true" hidden="false"/>
    </xf>
    <xf numFmtId="164" fontId="14" fillId="13" borderId="1" xfId="0" applyFont="true" applyBorder="true" applyAlignment="true" applyProtection="false">
      <alignment horizontal="right" vertical="bottom" textRotation="0" wrapText="false" indent="0" shrinkToFit="false"/>
      <protection locked="true" hidden="false"/>
    </xf>
    <xf numFmtId="174" fontId="14" fillId="13" borderId="1" xfId="0" applyFont="true" applyBorder="true" applyAlignment="true" applyProtection="false">
      <alignment horizontal="center" vertical="bottom" textRotation="0" wrapText="false" indent="0" shrinkToFit="false"/>
      <protection locked="true" hidden="false"/>
    </xf>
    <xf numFmtId="164" fontId="14" fillId="11" borderId="33" xfId="0" applyFont="true" applyBorder="true" applyAlignment="true" applyProtection="false">
      <alignment horizontal="center" vertical="center" textRotation="0" wrapText="false" indent="0" shrinkToFit="false"/>
      <protection locked="true" hidden="false"/>
    </xf>
    <xf numFmtId="164" fontId="14" fillId="11" borderId="33" xfId="0" applyFont="true" applyBorder="true" applyAlignment="true" applyProtection="false">
      <alignment horizontal="center" vertical="center" textRotation="0" wrapText="true" indent="0" shrinkToFit="false"/>
      <protection locked="true" hidden="false"/>
    </xf>
    <xf numFmtId="169" fontId="14" fillId="12" borderId="1" xfId="0" applyFont="true" applyBorder="true" applyAlignment="true" applyProtection="false">
      <alignment horizontal="center" vertical="center" textRotation="0" wrapText="false" indent="0" shrinkToFit="false"/>
      <protection locked="true" hidden="false"/>
    </xf>
    <xf numFmtId="164" fontId="14" fillId="12" borderId="33" xfId="0" applyFont="true" applyBorder="true" applyAlignment="true" applyProtection="false">
      <alignment horizontal="center" vertical="center" textRotation="0" wrapText="false" indent="0" shrinkToFit="false"/>
      <protection locked="true" hidden="false"/>
    </xf>
    <xf numFmtId="164" fontId="14" fillId="13" borderId="33" xfId="0" applyFont="true" applyBorder="true" applyAlignment="true" applyProtection="false">
      <alignment horizontal="right" vertical="bottom" textRotation="0" wrapText="false" indent="0" shrinkToFit="false"/>
      <protection locked="true" hidden="false"/>
    </xf>
    <xf numFmtId="164" fontId="0" fillId="10" borderId="1" xfId="0" applyFont="false" applyBorder="true" applyAlignment="false" applyProtection="false">
      <alignment horizontal="general" vertical="bottom" textRotation="0" wrapText="false" indent="0" shrinkToFit="false"/>
      <protection locked="true" hidden="false"/>
    </xf>
    <xf numFmtId="164" fontId="0" fillId="10" borderId="33" xfId="0" applyFont="false" applyBorder="true" applyAlignment="false" applyProtection="false">
      <alignment horizontal="general" vertical="bottom" textRotation="0" wrapText="false" indent="0" shrinkToFit="false"/>
      <protection locked="true" hidden="false"/>
    </xf>
    <xf numFmtId="164" fontId="0" fillId="10" borderId="1" xfId="0" applyFont="false" applyBorder="true" applyAlignment="true" applyProtection="false">
      <alignment horizontal="center" vertical="center" textRotation="0" wrapText="false" indent="0" shrinkToFit="false"/>
      <protection locked="true" hidden="false"/>
    </xf>
    <xf numFmtId="164" fontId="0" fillId="10" borderId="33" xfId="0" applyFont="false" applyBorder="true" applyAlignment="true" applyProtection="false">
      <alignment horizontal="center" vertical="center"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6" fontId="23"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74" fontId="23" fillId="0" borderId="0" xfId="0" applyFont="true" applyBorder="true" applyAlignment="true" applyProtection="false">
      <alignment horizontal="center" vertical="bottom" textRotation="0" wrapText="false" indent="0" shrinkToFit="false"/>
      <protection locked="true" hidden="false"/>
    </xf>
    <xf numFmtId="174" fontId="21" fillId="0" borderId="0" xfId="0" applyFont="true" applyBorder="false" applyAlignment="false" applyProtection="false">
      <alignment horizontal="general" vertical="bottom" textRotation="0" wrapText="false" indent="0" shrinkToFit="false"/>
      <protection locked="true" hidden="false"/>
    </xf>
    <xf numFmtId="171" fontId="14" fillId="12" borderId="1" xfId="0" applyFont="true" applyBorder="true" applyAlignment="true" applyProtection="false">
      <alignment horizontal="center" vertical="center" textRotation="0" wrapText="false" indent="0" shrinkToFit="false"/>
      <protection locked="true" hidden="false"/>
    </xf>
    <xf numFmtId="179" fontId="21"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center" vertical="center" textRotation="0" wrapText="false" indent="0" shrinkToFit="false"/>
      <protection locked="true" hidden="false"/>
    </xf>
    <xf numFmtId="164" fontId="14" fillId="10" borderId="1" xfId="0" applyFont="true" applyBorder="true" applyAlignment="true" applyProtection="false">
      <alignment horizontal="center" vertical="center" textRotation="0" wrapText="false" indent="0" shrinkToFit="false"/>
      <protection locked="true" hidden="false"/>
    </xf>
    <xf numFmtId="164" fontId="14" fillId="14" borderId="1" xfId="0" applyFont="true" applyBorder="true" applyAlignment="true" applyProtection="false">
      <alignment horizontal="center" vertical="center" textRotation="0" wrapText="false" indent="0" shrinkToFit="false"/>
      <protection locked="true" hidden="false"/>
    </xf>
    <xf numFmtId="164" fontId="14" fillId="14" borderId="34" xfId="0" applyFont="true" applyBorder="true" applyAlignment="true" applyProtection="false">
      <alignment horizontal="general" vertical="center" textRotation="0" wrapText="false" indent="0" shrinkToFit="false"/>
      <protection locked="true" hidden="false"/>
    </xf>
    <xf numFmtId="164" fontId="14" fillId="14" borderId="34" xfId="0" applyFont="true" applyBorder="true" applyAlignment="true" applyProtection="false">
      <alignment horizontal="center" vertical="center" textRotation="0" wrapText="false" indent="0" shrinkToFit="false"/>
      <protection locked="true" hidden="false"/>
    </xf>
    <xf numFmtId="164" fontId="14" fillId="14" borderId="34" xfId="0" applyFont="true" applyBorder="true" applyAlignment="true" applyProtection="false">
      <alignment horizontal="center" vertical="center" textRotation="0" wrapText="true" indent="0" shrinkToFit="false"/>
      <protection locked="true" hidden="false"/>
    </xf>
    <xf numFmtId="164" fontId="14" fillId="14" borderId="35" xfId="0" applyFont="true" applyBorder="true" applyAlignment="true" applyProtection="false">
      <alignment horizontal="center" vertical="center" textRotation="0" wrapText="true" indent="0" shrinkToFit="false"/>
      <protection locked="true" hidden="false"/>
    </xf>
    <xf numFmtId="171" fontId="14" fillId="0" borderId="1" xfId="0" applyFont="true" applyBorder="true" applyAlignment="false" applyProtection="false">
      <alignment horizontal="general" vertical="bottom" textRotation="0" wrapText="false" indent="0" shrinkToFit="false"/>
      <protection locked="true" hidden="false"/>
    </xf>
    <xf numFmtId="167" fontId="14" fillId="0" borderId="1" xfId="0" applyFont="true" applyBorder="true" applyAlignment="true" applyProtection="false">
      <alignment horizontal="center" vertical="bottom"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74" fontId="14" fillId="0" borderId="36" xfId="0" applyFont="true" applyBorder="true" applyAlignment="true" applyProtection="false">
      <alignment horizontal="right" vertical="bottom" textRotation="0" wrapText="false" indent="0" shrinkToFit="false"/>
      <protection locked="true" hidden="false"/>
    </xf>
    <xf numFmtId="180" fontId="14" fillId="0" borderId="1" xfId="0" applyFont="true" applyBorder="true" applyAlignment="false" applyProtection="false">
      <alignment horizontal="general" vertical="bottom" textRotation="0" wrapText="false" indent="0" shrinkToFit="false"/>
      <protection locked="true" hidden="false"/>
    </xf>
    <xf numFmtId="164" fontId="14" fillId="15" borderId="1" xfId="0" applyFont="true" applyBorder="true" applyAlignment="true" applyProtection="false">
      <alignment horizontal="right" vertical="bottom" textRotation="0" wrapText="false" indent="0" shrinkToFit="false"/>
      <protection locked="true" hidden="false"/>
    </xf>
    <xf numFmtId="174" fontId="14" fillId="15" borderId="36" xfId="0" applyFont="true" applyBorder="true" applyAlignment="true" applyProtection="false">
      <alignment horizontal="right" vertical="bottom" textRotation="0" wrapText="false" indent="0" shrinkToFit="false"/>
      <protection locked="true" hidden="false"/>
    </xf>
    <xf numFmtId="180" fontId="14" fillId="15" borderId="1" xfId="0" applyFont="true" applyBorder="true" applyAlignment="false" applyProtection="false">
      <alignment horizontal="general" vertical="bottom" textRotation="0" wrapText="false" indent="0" shrinkToFit="false"/>
      <protection locked="true" hidden="false"/>
    </xf>
    <xf numFmtId="164" fontId="14" fillId="14" borderId="37" xfId="0" applyFont="true" applyBorder="true" applyAlignment="true" applyProtection="false">
      <alignment horizontal="center" vertical="center" textRotation="0" wrapText="false" indent="0" shrinkToFit="false"/>
      <protection locked="true" hidden="false"/>
    </xf>
    <xf numFmtId="164" fontId="14" fillId="14" borderId="1" xfId="0" applyFont="true" applyBorder="true" applyAlignment="true" applyProtection="false">
      <alignment horizontal="general" vertical="center" textRotation="0" wrapText="false" indent="0" shrinkToFit="false"/>
      <protection locked="true" hidden="false"/>
    </xf>
    <xf numFmtId="164" fontId="14" fillId="14" borderId="36" xfId="0" applyFont="true" applyBorder="true" applyAlignment="true" applyProtection="false">
      <alignment horizontal="general" vertical="center" textRotation="0" wrapText="false" indent="0" shrinkToFit="false"/>
      <protection locked="true" hidden="false"/>
    </xf>
    <xf numFmtId="164" fontId="14" fillId="14" borderId="1" xfId="0" applyFont="true" applyBorder="true" applyAlignment="true" applyProtection="false">
      <alignment horizontal="center" vertical="center" textRotation="0" wrapText="true" indent="0" shrinkToFit="false"/>
      <protection locked="true" hidden="false"/>
    </xf>
    <xf numFmtId="180" fontId="14" fillId="14" borderId="33" xfId="0" applyFont="true" applyBorder="true" applyAlignment="true" applyProtection="false">
      <alignment horizontal="center" vertical="center" textRotation="0" wrapText="false" indent="0" shrinkToFit="false"/>
      <protection locked="true" hidden="false"/>
    </xf>
    <xf numFmtId="174" fontId="14" fillId="0" borderId="34" xfId="0" applyFont="true" applyBorder="true" applyAlignment="true" applyProtection="false">
      <alignment horizontal="center" vertical="bottom" textRotation="0" wrapText="false" indent="0" shrinkToFit="false"/>
      <protection locked="true" hidden="false"/>
    </xf>
    <xf numFmtId="174" fontId="14" fillId="0" borderId="35" xfId="0" applyFont="true" applyBorder="true" applyAlignment="true" applyProtection="false">
      <alignment horizontal="right" vertical="bottom" textRotation="0" wrapText="false" indent="0" shrinkToFit="false"/>
      <protection locked="true" hidden="false"/>
    </xf>
    <xf numFmtId="164" fontId="14" fillId="16" borderId="1" xfId="0" applyFont="true" applyBorder="true" applyAlignment="true" applyProtection="false">
      <alignment horizontal="right" vertical="center" textRotation="0" wrapText="false" indent="0" shrinkToFit="false"/>
      <protection locked="true" hidden="false"/>
    </xf>
    <xf numFmtId="174" fontId="14" fillId="16" borderId="36" xfId="0" applyFont="true" applyBorder="true" applyAlignment="true" applyProtection="false">
      <alignment horizontal="right" vertical="bottom" textRotation="0" wrapText="false" indent="0" shrinkToFit="false"/>
      <protection locked="true" hidden="false"/>
    </xf>
    <xf numFmtId="180" fontId="14" fillId="17" borderId="1" xfId="0" applyFont="true" applyBorder="true" applyAlignment="false" applyProtection="false">
      <alignment horizontal="general" vertical="bottom" textRotation="0" wrapText="false" indent="0" shrinkToFit="false"/>
      <protection locked="true" hidden="false"/>
    </xf>
    <xf numFmtId="167" fontId="14" fillId="15" borderId="36" xfId="0" applyFont="true" applyBorder="true" applyAlignment="true" applyProtection="false">
      <alignment horizontal="right" vertical="bottom"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72" fontId="16" fillId="0" borderId="0" xfId="17" applyFont="false" applyBorder="true" applyAlignment="true" applyProtection="true">
      <alignment horizontal="general" vertical="bottom"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0" fillId="18" borderId="7"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24" fillId="19" borderId="7" xfId="0" applyFont="true" applyBorder="true" applyAlignment="true" applyProtection="false">
      <alignment horizontal="center" vertical="top" textRotation="0" wrapText="false" indent="0" shrinkToFit="false"/>
      <protection locked="true" hidden="false"/>
    </xf>
    <xf numFmtId="164" fontId="24" fillId="19" borderId="7" xfId="0" applyFont="true" applyBorder="true" applyAlignment="true" applyProtection="false">
      <alignment horizontal="center" vertical="top" textRotation="0" wrapText="true" indent="0" shrinkToFit="false"/>
      <protection locked="true" hidden="false"/>
    </xf>
    <xf numFmtId="181" fontId="0" fillId="0" borderId="7" xfId="0" applyFont="true" applyBorder="true" applyAlignment="true" applyProtection="false">
      <alignment horizontal="center" vertical="bottom" textRotation="0" wrapText="false" indent="0" shrinkToFit="false"/>
      <protection locked="true" hidden="false"/>
    </xf>
    <xf numFmtId="164" fontId="27" fillId="0" borderId="7" xfId="0" applyFont="true" applyBorder="true" applyAlignment="true" applyProtection="false">
      <alignment horizontal="justify" vertical="bottom" textRotation="0" wrapText="false" indent="0" shrinkToFit="false"/>
      <protection locked="true" hidden="false"/>
    </xf>
    <xf numFmtId="164" fontId="0" fillId="0" borderId="7" xfId="0" applyFont="true" applyBorder="true" applyAlignment="true" applyProtection="false">
      <alignment horizontal="center" vertical="top" textRotation="0" wrapText="false" indent="0" shrinkToFit="false"/>
      <protection locked="true" hidden="false"/>
    </xf>
    <xf numFmtId="181" fontId="0" fillId="20" borderId="7" xfId="0" applyFont="true" applyBorder="true" applyAlignment="true" applyProtection="false">
      <alignment horizontal="center" vertical="top" textRotation="0" wrapText="false" indent="0" shrinkToFit="false"/>
      <protection locked="true" hidden="false"/>
    </xf>
    <xf numFmtId="164" fontId="24" fillId="0" borderId="7" xfId="0" applyFont="true" applyBorder="true" applyAlignment="true" applyProtection="false">
      <alignment horizontal="center" vertical="top" textRotation="0" wrapText="false" indent="0" shrinkToFit="false"/>
      <protection locked="true" hidden="false"/>
    </xf>
    <xf numFmtId="165" fontId="0" fillId="0" borderId="7" xfId="0" applyFont="true" applyBorder="true" applyAlignment="true" applyProtection="false">
      <alignment horizontal="center" vertical="top" textRotation="0" wrapText="false" indent="0" shrinkToFit="false"/>
      <protection locked="true" hidden="false"/>
    </xf>
    <xf numFmtId="165" fontId="24" fillId="0" borderId="7" xfId="0" applyFont="true" applyBorder="true" applyAlignment="true" applyProtection="false">
      <alignment horizontal="center" vertical="top" textRotation="0" wrapText="false" indent="0" shrinkToFit="false"/>
      <protection locked="true" hidden="false"/>
    </xf>
    <xf numFmtId="164" fontId="29" fillId="19" borderId="7" xfId="0" applyFont="true" applyBorder="true" applyAlignment="true" applyProtection="false">
      <alignment horizontal="center" vertical="center" textRotation="0" wrapText="false" indent="0" shrinkToFit="false"/>
      <protection locked="true" hidden="false"/>
    </xf>
    <xf numFmtId="171" fontId="24" fillId="20" borderId="1" xfId="0" applyFont="true" applyBorder="true" applyAlignment="true" applyProtection="false">
      <alignment horizontal="center" vertical="bottom" textRotation="0" wrapText="false" indent="0" shrinkToFit="false"/>
      <protection locked="true" hidden="false"/>
    </xf>
    <xf numFmtId="167" fontId="24" fillId="0" borderId="7" xfId="0" applyFont="true" applyBorder="true" applyAlignment="true" applyProtection="false">
      <alignment horizontal="center" vertical="top" textRotation="0" wrapText="false" indent="0" shrinkToFit="false"/>
      <protection locked="true" hidden="false"/>
    </xf>
    <xf numFmtId="164" fontId="27" fillId="0" borderId="7" xfId="0" applyFont="true" applyBorder="true" applyAlignment="true" applyProtection="false">
      <alignment horizontal="justify" vertical="bottom" textRotation="0" wrapText="true" indent="0" shrinkToFit="false"/>
      <protection locked="true" hidden="false"/>
    </xf>
    <xf numFmtId="181" fontId="24" fillId="0" borderId="7" xfId="0" applyFont="true" applyBorder="true" applyAlignment="true" applyProtection="false">
      <alignment horizontal="center" vertical="top" textRotation="0" wrapText="false" indent="0" shrinkToFit="false"/>
      <protection locked="true" hidden="false"/>
    </xf>
    <xf numFmtId="167" fontId="24" fillId="0" borderId="7" xfId="0" applyFont="true" applyBorder="true" applyAlignment="true" applyProtection="false">
      <alignment horizontal="center" vertical="bottom" textRotation="0" wrapText="false" indent="0" shrinkToFit="false"/>
      <protection locked="true" hidden="false"/>
    </xf>
    <xf numFmtId="164" fontId="32" fillId="19" borderId="7" xfId="0" applyFont="true" applyBorder="true" applyAlignment="true" applyProtection="false">
      <alignment horizontal="center" vertical="center" textRotation="0" wrapText="false" indent="0" shrinkToFit="false"/>
      <protection locked="true" hidden="false"/>
    </xf>
    <xf numFmtId="181" fontId="24" fillId="20" borderId="7" xfId="0" applyFont="true" applyBorder="true" applyAlignment="true" applyProtection="false">
      <alignment horizontal="center" vertical="bottom" textRotation="0" wrapText="false" indent="0" shrinkToFit="false"/>
      <protection locked="true" hidden="false"/>
    </xf>
    <xf numFmtId="164" fontId="33" fillId="19" borderId="7" xfId="0" applyFont="true" applyBorder="true" applyAlignment="true" applyProtection="false">
      <alignment horizontal="center" vertical="center" textRotation="0" wrapText="false" indent="0" shrinkToFit="false"/>
      <protection locked="true" hidden="false"/>
    </xf>
    <xf numFmtId="164" fontId="24" fillId="19" borderId="7" xfId="0" applyFont="true" applyBorder="true" applyAlignment="true" applyProtection="false">
      <alignment horizontal="center" vertical="bottom" textRotation="0" wrapText="false" indent="0" shrinkToFit="false"/>
      <protection locked="true" hidden="false"/>
    </xf>
    <xf numFmtId="164" fontId="30" fillId="0" borderId="7" xfId="0" applyFont="true" applyBorder="true" applyAlignment="true" applyProtection="false">
      <alignment horizontal="justify" vertical="bottom" textRotation="0" wrapText="false" indent="0" shrinkToFit="false"/>
      <protection locked="true" hidden="false"/>
    </xf>
    <xf numFmtId="164" fontId="30" fillId="0" borderId="7" xfId="0" applyFont="true" applyBorder="true" applyAlignment="true" applyProtection="false">
      <alignment horizontal="justify" vertical="bottom" textRotation="0" wrapText="true" indent="0" shrinkToFit="false"/>
      <protection locked="true" hidden="false"/>
    </xf>
    <xf numFmtId="164" fontId="0" fillId="0" borderId="7" xfId="0" applyFont="true" applyBorder="true" applyAlignment="true" applyProtection="false">
      <alignment horizontal="justify" vertical="bottom"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CD403"/>
      <rgbColor rgb="FF0000D8"/>
      <rgbColor rgb="FFFFFF00"/>
      <rgbColor rgb="FFFF00FF"/>
      <rgbColor rgb="FF00FFFF"/>
      <rgbColor rgb="FF800000"/>
      <rgbColor rgb="FF008000"/>
      <rgbColor rgb="FF00000A"/>
      <rgbColor rgb="FF808000"/>
      <rgbColor rgb="FF800080"/>
      <rgbColor rgb="FF008080"/>
      <rgbColor rgb="FFC0C0C0"/>
      <rgbColor rgb="FF808080"/>
      <rgbColor rgb="FF9999FF"/>
      <rgbColor rgb="FFF13256"/>
      <rgbColor rgb="FFFFFFCC"/>
      <rgbColor rgb="FFDEE6EF"/>
      <rgbColor rgb="FF660066"/>
      <rgbColor rgb="FFD99594"/>
      <rgbColor rgb="FF0066CC"/>
      <rgbColor rgb="FFCCCCFF"/>
      <rgbColor rgb="FF000080"/>
      <rgbColor rgb="FFFF00FF"/>
      <rgbColor rgb="FFFFFF38"/>
      <rgbColor rgb="FF00FFFF"/>
      <rgbColor rgb="FF800080"/>
      <rgbColor rgb="FF800000"/>
      <rgbColor rgb="FF008080"/>
      <rgbColor rgb="FF0000FF"/>
      <rgbColor rgb="FF1CCBED"/>
      <rgbColor rgb="FFDDDDDD"/>
      <rgbColor rgb="FFCCFFCC"/>
      <rgbColor rgb="FFFFE994"/>
      <rgbColor rgb="FF95B3D7"/>
      <rgbColor rgb="FFFF99CC"/>
      <rgbColor rgb="FFCC99FF"/>
      <rgbColor rgb="FFFFCC99"/>
      <rgbColor rgb="FF3366FF"/>
      <rgbColor rgb="FF33CCCC"/>
      <rgbColor rgb="FF81D41A"/>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2593800</xdr:colOff>
      <xdr:row>35</xdr:row>
      <xdr:rowOff>86040</xdr:rowOff>
    </xdr:from>
    <xdr:to>
      <xdr:col>5</xdr:col>
      <xdr:colOff>644400</xdr:colOff>
      <xdr:row>43</xdr:row>
      <xdr:rowOff>165600</xdr:rowOff>
    </xdr:to>
    <xdr:pic>
      <xdr:nvPicPr>
        <xdr:cNvPr id="0" name="Figura 1" descr=""/>
        <xdr:cNvPicPr/>
      </xdr:nvPicPr>
      <xdr:blipFill>
        <a:blip r:embed="rId1"/>
        <a:stretch/>
      </xdr:blipFill>
      <xdr:spPr>
        <a:xfrm>
          <a:off x="2838240" y="7076880"/>
          <a:ext cx="4887000" cy="1481400"/>
        </a:xfrm>
        <a:prstGeom prst="rect">
          <a:avLst/>
        </a:prstGeom>
        <a:ln w="0">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P46"/>
  <sheetViews>
    <sheetView showFormulas="false" showGridLines="true" showRowColHeaders="true" showZeros="true" rightToLeft="false" tabSelected="false" showOutlineSymbols="true" defaultGridColor="true" view="pageBreakPreview" topLeftCell="A23" colorId="64" zoomScale="100" zoomScaleNormal="60" zoomScalePageLayoutView="100" workbookViewId="0">
      <selection pane="topLeft" activeCell="O17" activeCellId="0" sqref="O17"/>
    </sheetView>
  </sheetViews>
  <sheetFormatPr defaultColWidth="7.9375" defaultRowHeight="13.8" zeroHeight="false" outlineLevelRow="0" outlineLevelCol="0"/>
  <cols>
    <col collapsed="false" customWidth="true" hidden="false" outlineLevel="0" max="1" min="1" style="0" width="2.53"/>
    <col collapsed="false" customWidth="true" hidden="false" outlineLevel="0" max="2" min="2" style="1" width="6.89"/>
    <col collapsed="false" customWidth="true" hidden="false" outlineLevel="0" max="3" min="3" style="1" width="46.83"/>
    <col collapsed="false" customWidth="true" hidden="false" outlineLevel="0" max="4" min="4" style="0" width="14.2"/>
    <col collapsed="false" customWidth="true" hidden="false" outlineLevel="0" max="5" min="5" style="0" width="16.87"/>
    <col collapsed="false" customWidth="true" hidden="false" outlineLevel="0" max="6" min="6" style="1" width="14.35"/>
    <col collapsed="false" customWidth="true" hidden="false" outlineLevel="0" max="7" min="7" style="1" width="16.71"/>
    <col collapsed="false" customWidth="true" hidden="false" outlineLevel="0" max="8" min="8" style="1" width="17.56"/>
    <col collapsed="false" customWidth="true" hidden="false" outlineLevel="0" max="9" min="9" style="1" width="14.95"/>
    <col collapsed="false" customWidth="true" hidden="false" outlineLevel="0" max="10" min="10" style="1" width="19.42"/>
    <col collapsed="false" customWidth="true" hidden="false" outlineLevel="0" max="11" min="11" style="0" width="3.37"/>
    <col collapsed="false" customWidth="true" hidden="false" outlineLevel="0" max="12" min="12" style="2" width="9.61"/>
    <col collapsed="false" customWidth="true" hidden="false" outlineLevel="0" max="13" min="13" style="0" width="7.76"/>
    <col collapsed="false" customWidth="false" hidden="false" outlineLevel="0" max="14" min="14" style="2" width="7.94"/>
  </cols>
  <sheetData>
    <row r="2" customFormat="false" ht="23.6" hidden="false" customHeight="true" outlineLevel="0" collapsed="false">
      <c r="B2" s="3" t="s">
        <v>0</v>
      </c>
      <c r="C2" s="3"/>
      <c r="D2" s="3"/>
      <c r="E2" s="3"/>
      <c r="F2" s="3"/>
      <c r="G2" s="3"/>
      <c r="H2" s="3"/>
      <c r="I2" s="3"/>
      <c r="J2" s="3"/>
    </row>
    <row r="3" customFormat="false" ht="38.25" hidden="false" customHeight="true" outlineLevel="0" collapsed="false">
      <c r="B3" s="4" t="s">
        <v>1</v>
      </c>
      <c r="C3" s="4"/>
      <c r="D3" s="4"/>
      <c r="E3" s="4"/>
      <c r="F3" s="4"/>
      <c r="G3" s="4"/>
      <c r="H3" s="4"/>
      <c r="I3" s="4"/>
      <c r="J3" s="4"/>
    </row>
    <row r="4" customFormat="false" ht="13.8" hidden="false" customHeight="false" outlineLevel="0" collapsed="false">
      <c r="B4" s="5"/>
      <c r="C4" s="5"/>
      <c r="D4" s="5"/>
      <c r="E4" s="5"/>
      <c r="F4" s="5"/>
      <c r="G4" s="5"/>
      <c r="H4" s="5"/>
      <c r="I4" s="5"/>
      <c r="J4" s="5"/>
    </row>
    <row r="5" customFormat="false" ht="15.75" hidden="false" customHeight="true" outlineLevel="0" collapsed="false">
      <c r="B5" s="6" t="s">
        <v>2</v>
      </c>
      <c r="C5" s="6"/>
      <c r="D5" s="6"/>
      <c r="E5" s="6"/>
      <c r="F5" s="6"/>
      <c r="G5" s="6"/>
      <c r="H5" s="6"/>
      <c r="I5" s="6"/>
      <c r="J5" s="6"/>
    </row>
    <row r="6" customFormat="false" ht="15.75" hidden="false" customHeight="true" outlineLevel="0" collapsed="false">
      <c r="B6" s="7" t="s">
        <v>3</v>
      </c>
      <c r="C6" s="7"/>
      <c r="D6" s="7"/>
      <c r="E6" s="7"/>
      <c r="F6" s="7"/>
      <c r="G6" s="7"/>
      <c r="H6" s="7"/>
      <c r="I6" s="7"/>
      <c r="J6" s="7"/>
    </row>
    <row r="7" customFormat="false" ht="34.8" hidden="false" customHeight="true" outlineLevel="0" collapsed="false">
      <c r="B7" s="8" t="s">
        <v>4</v>
      </c>
      <c r="C7" s="8" t="s">
        <v>5</v>
      </c>
      <c r="D7" s="8" t="s">
        <v>6</v>
      </c>
      <c r="E7" s="8" t="s">
        <v>7</v>
      </c>
      <c r="F7" s="8" t="s">
        <v>8</v>
      </c>
      <c r="G7" s="8" t="s">
        <v>9</v>
      </c>
      <c r="H7" s="8" t="s">
        <v>10</v>
      </c>
      <c r="I7" s="8" t="s">
        <v>11</v>
      </c>
      <c r="J7" s="8" t="s">
        <v>12</v>
      </c>
    </row>
    <row r="8" customFormat="false" ht="13.8" hidden="false" customHeight="false" outlineLevel="0" collapsed="false">
      <c r="B8" s="8"/>
      <c r="C8" s="8"/>
      <c r="D8" s="8"/>
      <c r="E8" s="8"/>
      <c r="F8" s="8"/>
      <c r="G8" s="8"/>
      <c r="H8" s="8"/>
      <c r="I8" s="8"/>
      <c r="J8" s="8"/>
    </row>
    <row r="9" customFormat="false" ht="13.8" hidden="true" customHeight="false" outlineLevel="0" collapsed="false">
      <c r="B9" s="8"/>
      <c r="C9" s="8"/>
      <c r="D9" s="8"/>
      <c r="E9" s="8"/>
      <c r="F9" s="8"/>
      <c r="G9" s="8"/>
      <c r="H9" s="8"/>
      <c r="I9" s="8"/>
      <c r="J9" s="8"/>
    </row>
    <row r="10" customFormat="false" ht="13.8" hidden="false" customHeight="false" outlineLevel="0" collapsed="false">
      <c r="B10" s="9" t="n">
        <v>1</v>
      </c>
      <c r="C10" s="10" t="s">
        <v>13</v>
      </c>
      <c r="D10" s="9" t="s">
        <v>14</v>
      </c>
      <c r="E10" s="11" t="s">
        <v>15</v>
      </c>
      <c r="F10" s="12" t="n">
        <v>192</v>
      </c>
      <c r="G10" s="13" t="n">
        <v>800</v>
      </c>
      <c r="H10" s="14" t="n">
        <f aca="false">F10/G10</f>
        <v>0.24</v>
      </c>
      <c r="I10" s="9" t="s">
        <v>16</v>
      </c>
      <c r="J10" s="15" t="n">
        <f aca="false">H10/1</f>
        <v>0.24</v>
      </c>
      <c r="L10" s="16"/>
    </row>
    <row r="11" customFormat="false" ht="13.8" hidden="false" customHeight="false" outlineLevel="0" collapsed="false">
      <c r="B11" s="9" t="n">
        <v>2</v>
      </c>
      <c r="C11" s="10" t="s">
        <v>17</v>
      </c>
      <c r="D11" s="9" t="s">
        <v>14</v>
      </c>
      <c r="E11" s="11" t="s">
        <v>15</v>
      </c>
      <c r="F11" s="12" t="n">
        <v>1760</v>
      </c>
      <c r="G11" s="13" t="n">
        <v>800</v>
      </c>
      <c r="H11" s="14" t="n">
        <f aca="false">F11/G11</f>
        <v>2.2</v>
      </c>
      <c r="I11" s="9" t="s">
        <v>16</v>
      </c>
      <c r="J11" s="15" t="n">
        <f aca="false">H11/1</f>
        <v>2.2</v>
      </c>
      <c r="L11" s="16"/>
    </row>
    <row r="12" customFormat="false" ht="13.8" hidden="false" customHeight="false" outlineLevel="0" collapsed="false">
      <c r="B12" s="9" t="n">
        <v>3</v>
      </c>
      <c r="C12" s="10" t="s">
        <v>18</v>
      </c>
      <c r="D12" s="9" t="s">
        <v>14</v>
      </c>
      <c r="E12" s="11" t="s">
        <v>19</v>
      </c>
      <c r="F12" s="12" t="n">
        <v>476.26</v>
      </c>
      <c r="G12" s="9" t="n">
        <v>360</v>
      </c>
      <c r="H12" s="14" t="n">
        <f aca="false">F12/G12</f>
        <v>1.32294444444444</v>
      </c>
      <c r="I12" s="9" t="s">
        <v>16</v>
      </c>
      <c r="J12" s="15" t="n">
        <f aca="false">H12/1</f>
        <v>1.32294444444444</v>
      </c>
      <c r="L12" s="16" t="n">
        <v>4.52</v>
      </c>
    </row>
    <row r="13" customFormat="false" ht="13.8" hidden="false" customHeight="false" outlineLevel="0" collapsed="false">
      <c r="B13" s="9" t="n">
        <v>4</v>
      </c>
      <c r="C13" s="10" t="s">
        <v>20</v>
      </c>
      <c r="D13" s="9" t="s">
        <v>14</v>
      </c>
      <c r="E13" s="11" t="s">
        <v>21</v>
      </c>
      <c r="F13" s="12" t="n">
        <v>25.03</v>
      </c>
      <c r="G13" s="13" t="n">
        <v>1500</v>
      </c>
      <c r="H13" s="14" t="n">
        <f aca="false">F13/G13</f>
        <v>0.0166866666666667</v>
      </c>
      <c r="I13" s="9" t="s">
        <v>22</v>
      </c>
      <c r="J13" s="15" t="n">
        <f aca="false">H13/2</f>
        <v>0.00834333333333333</v>
      </c>
    </row>
    <row r="14" customFormat="false" ht="13.8" hidden="false" customHeight="false" outlineLevel="0" collapsed="false">
      <c r="B14" s="9" t="n">
        <v>5</v>
      </c>
      <c r="C14" s="10" t="s">
        <v>23</v>
      </c>
      <c r="D14" s="9" t="s">
        <v>14</v>
      </c>
      <c r="E14" s="11" t="s">
        <v>24</v>
      </c>
      <c r="F14" s="12" t="n">
        <v>1490.7</v>
      </c>
      <c r="G14" s="13" t="n">
        <v>1000</v>
      </c>
      <c r="H14" s="14" t="n">
        <f aca="false">F14/G14</f>
        <v>1.4907</v>
      </c>
      <c r="I14" s="9" t="s">
        <v>22</v>
      </c>
      <c r="J14" s="15" t="n">
        <f aca="false">H14/2</f>
        <v>0.74535</v>
      </c>
      <c r="L14" s="17"/>
    </row>
    <row r="15" customFormat="false" ht="13.8" hidden="false" customHeight="false" outlineLevel="0" collapsed="false">
      <c r="B15" s="18" t="n">
        <v>6</v>
      </c>
      <c r="C15" s="19" t="s">
        <v>25</v>
      </c>
      <c r="D15" s="18" t="s">
        <v>26</v>
      </c>
      <c r="E15" s="20" t="s">
        <v>27</v>
      </c>
      <c r="F15" s="21" t="n">
        <v>272.15</v>
      </c>
      <c r="G15" s="18" t="n">
        <v>200</v>
      </c>
      <c r="H15" s="14" t="n">
        <f aca="false">F15/G15</f>
        <v>1.36075</v>
      </c>
      <c r="I15" s="18" t="s">
        <v>16</v>
      </c>
      <c r="J15" s="22" t="n">
        <f aca="false">H15/1</f>
        <v>1.36075</v>
      </c>
      <c r="L15" s="16" t="n">
        <v>1.36</v>
      </c>
    </row>
    <row r="16" customFormat="false" ht="15.75" hidden="false" customHeight="true" outlineLevel="0" collapsed="false">
      <c r="B16" s="7" t="s">
        <v>28</v>
      </c>
      <c r="C16" s="7"/>
      <c r="D16" s="7"/>
      <c r="E16" s="7"/>
      <c r="F16" s="7"/>
      <c r="G16" s="7"/>
      <c r="H16" s="7"/>
      <c r="I16" s="7"/>
      <c r="J16" s="7"/>
    </row>
    <row r="17" customFormat="false" ht="33.8" hidden="false" customHeight="true" outlineLevel="0" collapsed="false">
      <c r="B17" s="8" t="s">
        <v>4</v>
      </c>
      <c r="C17" s="8" t="s">
        <v>5</v>
      </c>
      <c r="D17" s="8" t="s">
        <v>6</v>
      </c>
      <c r="E17" s="8" t="s">
        <v>7</v>
      </c>
      <c r="F17" s="8" t="s">
        <v>29</v>
      </c>
      <c r="G17" s="8" t="s">
        <v>30</v>
      </c>
      <c r="H17" s="8" t="s">
        <v>31</v>
      </c>
      <c r="I17" s="8" t="s">
        <v>11</v>
      </c>
      <c r="J17" s="8" t="s">
        <v>32</v>
      </c>
    </row>
    <row r="18" customFormat="false" ht="13.8" hidden="false" customHeight="false" outlineLevel="0" collapsed="false">
      <c r="B18" s="8"/>
      <c r="C18" s="8"/>
      <c r="D18" s="8"/>
      <c r="E18" s="8"/>
      <c r="F18" s="8" t="s">
        <v>33</v>
      </c>
      <c r="G18" s="8" t="s">
        <v>34</v>
      </c>
      <c r="H18" s="8" t="s">
        <v>35</v>
      </c>
      <c r="I18" s="8" t="s">
        <v>36</v>
      </c>
      <c r="J18" s="8" t="s">
        <v>37</v>
      </c>
    </row>
    <row r="19" customFormat="false" ht="13.8" hidden="true" customHeight="false" outlineLevel="0" collapsed="false">
      <c r="B19" s="8"/>
      <c r="C19" s="8"/>
      <c r="D19" s="8"/>
      <c r="E19" s="8"/>
      <c r="F19" s="8"/>
      <c r="G19" s="8"/>
      <c r="H19" s="8"/>
      <c r="I19" s="8"/>
      <c r="J19" s="8"/>
    </row>
    <row r="20" customFormat="false" ht="13.8" hidden="false" customHeight="false" outlineLevel="0" collapsed="false">
      <c r="B20" s="23" t="n">
        <v>7</v>
      </c>
      <c r="C20" s="24" t="s">
        <v>38</v>
      </c>
      <c r="D20" s="25" t="s">
        <v>39</v>
      </c>
      <c r="E20" s="26" t="s">
        <v>40</v>
      </c>
      <c r="F20" s="27" t="n">
        <v>5567.97</v>
      </c>
      <c r="G20" s="27" t="n">
        <v>2300</v>
      </c>
      <c r="H20" s="28" t="n">
        <f aca="false">F20/G20</f>
        <v>2.42085652173913</v>
      </c>
      <c r="I20" s="9" t="s">
        <v>22</v>
      </c>
      <c r="J20" s="29" t="n">
        <f aca="false">H20/2</f>
        <v>1.21042826086957</v>
      </c>
    </row>
    <row r="21" customFormat="false" ht="13.8" hidden="false" customHeight="false" outlineLevel="0" collapsed="false">
      <c r="B21" s="9" t="n">
        <v>8</v>
      </c>
      <c r="C21" s="10" t="s">
        <v>41</v>
      </c>
      <c r="D21" s="9" t="s">
        <v>14</v>
      </c>
      <c r="E21" s="11" t="s">
        <v>42</v>
      </c>
      <c r="F21" s="30" t="n">
        <v>4611.61</v>
      </c>
      <c r="G21" s="30" t="n">
        <v>8000</v>
      </c>
      <c r="H21" s="28" t="n">
        <f aca="false">F21/G21</f>
        <v>0.57645125</v>
      </c>
      <c r="I21" s="30" t="s">
        <v>43</v>
      </c>
      <c r="J21" s="29" t="n">
        <f aca="false">H21/5</f>
        <v>0.11529025</v>
      </c>
      <c r="L21" s="2" t="n">
        <v>1.55</v>
      </c>
      <c r="N21" s="16"/>
    </row>
    <row r="22" customFormat="false" ht="13.8" hidden="false" customHeight="false" outlineLevel="0" collapsed="false">
      <c r="B22" s="9" t="n">
        <v>9</v>
      </c>
      <c r="C22" s="10" t="s">
        <v>44</v>
      </c>
      <c r="D22" s="9" t="s">
        <v>14</v>
      </c>
      <c r="E22" s="11" t="s">
        <v>40</v>
      </c>
      <c r="F22" s="30" t="n">
        <v>1616.7</v>
      </c>
      <c r="G22" s="30" t="n">
        <v>2300</v>
      </c>
      <c r="H22" s="28" t="n">
        <f aca="false">F22/G22</f>
        <v>0.702913043478261</v>
      </c>
      <c r="I22" s="30" t="s">
        <v>43</v>
      </c>
      <c r="J22" s="29" t="n">
        <f aca="false">H22/5</f>
        <v>0.140582608695652</v>
      </c>
    </row>
    <row r="23" customFormat="false" ht="13.8" hidden="false" customHeight="false" outlineLevel="0" collapsed="false">
      <c r="B23" s="9" t="n">
        <v>10</v>
      </c>
      <c r="C23" s="10" t="s">
        <v>45</v>
      </c>
      <c r="D23" s="9" t="s">
        <v>14</v>
      </c>
      <c r="E23" s="11" t="s">
        <v>40</v>
      </c>
      <c r="F23" s="30" t="n">
        <v>989.8</v>
      </c>
      <c r="G23" s="30" t="n">
        <v>2300</v>
      </c>
      <c r="H23" s="28" t="n">
        <f aca="false">F23/G23</f>
        <v>0.430347826086956</v>
      </c>
      <c r="I23" s="30" t="s">
        <v>43</v>
      </c>
      <c r="J23" s="29" t="n">
        <f aca="false">H23/5</f>
        <v>0.0860695652173913</v>
      </c>
    </row>
    <row r="24" customFormat="false" ht="15.75" hidden="false" customHeight="true" outlineLevel="0" collapsed="false">
      <c r="B24" s="7" t="s">
        <v>46</v>
      </c>
      <c r="C24" s="7"/>
      <c r="D24" s="7"/>
      <c r="E24" s="7"/>
      <c r="F24" s="7"/>
      <c r="G24" s="7"/>
      <c r="H24" s="7"/>
      <c r="I24" s="7"/>
      <c r="J24" s="7"/>
    </row>
    <row r="25" customFormat="false" ht="35.8" hidden="false" customHeight="true" outlineLevel="0" collapsed="false">
      <c r="B25" s="8" t="s">
        <v>4</v>
      </c>
      <c r="C25" s="8" t="s">
        <v>5</v>
      </c>
      <c r="D25" s="8" t="s">
        <v>6</v>
      </c>
      <c r="E25" s="8" t="s">
        <v>7</v>
      </c>
      <c r="F25" s="8" t="s">
        <v>29</v>
      </c>
      <c r="G25" s="8" t="s">
        <v>30</v>
      </c>
      <c r="H25" s="8" t="s">
        <v>31</v>
      </c>
      <c r="I25" s="8" t="s">
        <v>11</v>
      </c>
      <c r="J25" s="8" t="s">
        <v>32</v>
      </c>
    </row>
    <row r="26" customFormat="false" ht="13.8" hidden="false" customHeight="false" outlineLevel="0" collapsed="false">
      <c r="B26" s="8"/>
      <c r="C26" s="8"/>
      <c r="D26" s="8"/>
      <c r="E26" s="8"/>
      <c r="F26" s="8" t="s">
        <v>33</v>
      </c>
      <c r="G26" s="8" t="s">
        <v>34</v>
      </c>
      <c r="H26" s="8" t="s">
        <v>35</v>
      </c>
      <c r="I26" s="8" t="s">
        <v>36</v>
      </c>
      <c r="J26" s="8" t="s">
        <v>37</v>
      </c>
    </row>
    <row r="27" customFormat="false" ht="13.8" hidden="true" customHeight="false" outlineLevel="0" collapsed="false">
      <c r="B27" s="8"/>
      <c r="C27" s="8"/>
      <c r="D27" s="8"/>
      <c r="E27" s="8"/>
      <c r="F27" s="8"/>
      <c r="G27" s="8"/>
      <c r="H27" s="8"/>
      <c r="I27" s="8"/>
      <c r="J27" s="8"/>
    </row>
    <row r="28" customFormat="false" ht="13.8" hidden="false" customHeight="false" outlineLevel="0" collapsed="false">
      <c r="B28" s="31" t="n">
        <v>11</v>
      </c>
      <c r="C28" s="32" t="s">
        <v>47</v>
      </c>
      <c r="D28" s="9" t="s">
        <v>14</v>
      </c>
      <c r="E28" s="11" t="s">
        <v>48</v>
      </c>
      <c r="F28" s="9" t="n">
        <v>136.73</v>
      </c>
      <c r="G28" s="9" t="n">
        <v>130</v>
      </c>
      <c r="H28" s="14" t="n">
        <f aca="false">F28/G28</f>
        <v>1.05176923076923</v>
      </c>
      <c r="I28" s="9" t="s">
        <v>49</v>
      </c>
      <c r="J28" s="15" t="n">
        <f aca="false">H28/15</f>
        <v>0.0701179487179487</v>
      </c>
    </row>
    <row r="29" customFormat="false" ht="13.8" hidden="false" customHeight="false" outlineLevel="0" collapsed="false">
      <c r="B29" s="31" t="n">
        <v>12</v>
      </c>
      <c r="C29" s="32" t="s">
        <v>50</v>
      </c>
      <c r="D29" s="9" t="s">
        <v>14</v>
      </c>
      <c r="E29" s="11" t="s">
        <v>51</v>
      </c>
      <c r="F29" s="9" t="n">
        <v>174.55</v>
      </c>
      <c r="G29" s="9" t="n">
        <v>300</v>
      </c>
      <c r="H29" s="14" t="n">
        <f aca="false">F29/G29</f>
        <v>0.581833333333333</v>
      </c>
      <c r="I29" s="9" t="s">
        <v>49</v>
      </c>
      <c r="J29" s="15" t="n">
        <f aca="false">H29/15</f>
        <v>0.0387888888888889</v>
      </c>
      <c r="L29" s="2" t="n">
        <v>0.18</v>
      </c>
      <c r="N29" s="16"/>
    </row>
    <row r="30" customFormat="false" ht="13.8" hidden="false" customHeight="false" outlineLevel="0" collapsed="false">
      <c r="B30" s="31" t="n">
        <v>13</v>
      </c>
      <c r="C30" s="32" t="s">
        <v>52</v>
      </c>
      <c r="D30" s="9" t="s">
        <v>14</v>
      </c>
      <c r="E30" s="11" t="s">
        <v>51</v>
      </c>
      <c r="F30" s="12" t="n">
        <v>328.7</v>
      </c>
      <c r="G30" s="9" t="n">
        <v>300</v>
      </c>
      <c r="H30" s="14" t="n">
        <f aca="false">F30/G30</f>
        <v>1.09566666666667</v>
      </c>
      <c r="I30" s="9" t="s">
        <v>49</v>
      </c>
      <c r="J30" s="15" t="n">
        <f aca="false">H30/15</f>
        <v>0.0730444444444444</v>
      </c>
    </row>
    <row r="31" customFormat="false" ht="13.8" hidden="false" customHeight="true" outlineLevel="0" collapsed="false">
      <c r="B31" s="7" t="s">
        <v>53</v>
      </c>
      <c r="C31" s="7"/>
      <c r="D31" s="7"/>
      <c r="E31" s="7"/>
      <c r="F31" s="7"/>
      <c r="G31" s="7"/>
      <c r="H31" s="7"/>
      <c r="I31" s="7"/>
      <c r="J31" s="7"/>
    </row>
    <row r="32" customFormat="false" ht="24.85" hidden="false" customHeight="true" outlineLevel="0" collapsed="false">
      <c r="B32" s="8" t="s">
        <v>4</v>
      </c>
      <c r="C32" s="8" t="s">
        <v>5</v>
      </c>
      <c r="D32" s="8" t="s">
        <v>6</v>
      </c>
      <c r="E32" s="8" t="s">
        <v>7</v>
      </c>
      <c r="F32" s="8" t="s">
        <v>29</v>
      </c>
      <c r="G32" s="8" t="s">
        <v>30</v>
      </c>
      <c r="H32" s="8" t="s">
        <v>31</v>
      </c>
      <c r="I32" s="8" t="s">
        <v>11</v>
      </c>
      <c r="J32" s="8" t="s">
        <v>32</v>
      </c>
    </row>
    <row r="33" customFormat="false" ht="13.8" hidden="false" customHeight="false" outlineLevel="0" collapsed="false">
      <c r="B33" s="8"/>
      <c r="C33" s="8"/>
      <c r="D33" s="8"/>
      <c r="E33" s="8"/>
      <c r="F33" s="8" t="s">
        <v>33</v>
      </c>
      <c r="G33" s="8" t="s">
        <v>34</v>
      </c>
      <c r="H33" s="8" t="s">
        <v>35</v>
      </c>
      <c r="I33" s="8" t="s">
        <v>36</v>
      </c>
      <c r="J33" s="8" t="s">
        <v>37</v>
      </c>
    </row>
    <row r="34" customFormat="false" ht="9.95" hidden="false" customHeight="true" outlineLevel="0" collapsed="false">
      <c r="B34" s="8"/>
      <c r="C34" s="8"/>
      <c r="D34" s="8"/>
      <c r="E34" s="8"/>
      <c r="F34" s="8"/>
      <c r="G34" s="8"/>
      <c r="H34" s="8"/>
      <c r="I34" s="8"/>
      <c r="J34" s="8"/>
    </row>
    <row r="35" customFormat="false" ht="13.8" hidden="false" customHeight="false" outlineLevel="0" collapsed="false">
      <c r="B35" s="33" t="n">
        <v>14</v>
      </c>
      <c r="C35" s="32" t="s">
        <v>54</v>
      </c>
      <c r="D35" s="9" t="s">
        <v>14</v>
      </c>
      <c r="E35" s="34" t="s">
        <v>55</v>
      </c>
      <c r="F35" s="18" t="n">
        <v>29.13</v>
      </c>
      <c r="G35" s="9" t="n">
        <v>360</v>
      </c>
      <c r="H35" s="14" t="n">
        <f aca="false">F35/G35</f>
        <v>0.0809166666666667</v>
      </c>
      <c r="I35" s="9" t="s">
        <v>16</v>
      </c>
      <c r="J35" s="22" t="n">
        <f aca="false">H35/1</f>
        <v>0.0809166666666667</v>
      </c>
      <c r="L35" s="2" t="n">
        <v>0.08</v>
      </c>
      <c r="N35" s="16"/>
      <c r="P35" s="35"/>
    </row>
    <row r="36" customFormat="false" ht="13.8" hidden="false" customHeight="false" outlineLevel="0" collapsed="false">
      <c r="B36" s="36"/>
      <c r="C36" s="36"/>
      <c r="D36" s="36"/>
      <c r="E36" s="36"/>
      <c r="F36" s="36"/>
      <c r="G36" s="36"/>
      <c r="H36" s="36"/>
      <c r="I36" s="36"/>
      <c r="J36" s="37"/>
    </row>
    <row r="37" customFormat="false" ht="15.75" hidden="false" customHeight="true" outlineLevel="0" collapsed="false">
      <c r="B37" s="7" t="s">
        <v>56</v>
      </c>
      <c r="C37" s="7"/>
      <c r="D37" s="7"/>
      <c r="E37" s="7"/>
      <c r="F37" s="7"/>
      <c r="G37" s="7"/>
      <c r="H37" s="7"/>
      <c r="I37" s="7"/>
      <c r="J37" s="7"/>
    </row>
    <row r="38" customFormat="false" ht="15.75" hidden="false" customHeight="true" outlineLevel="0" collapsed="false">
      <c r="B38" s="38" t="s">
        <v>57</v>
      </c>
      <c r="C38" s="38"/>
      <c r="D38" s="38"/>
      <c r="E38" s="39" t="n">
        <v>1.36075</v>
      </c>
      <c r="F38" s="39"/>
      <c r="G38" s="39"/>
      <c r="H38" s="40" t="n">
        <v>2</v>
      </c>
      <c r="I38" s="40"/>
      <c r="J38" s="40"/>
    </row>
    <row r="39" customFormat="false" ht="15.75" hidden="false" customHeight="true" outlineLevel="0" collapsed="false">
      <c r="B39" s="38" t="s">
        <v>58</v>
      </c>
      <c r="C39" s="38"/>
      <c r="D39" s="38"/>
      <c r="E39" s="41" t="n">
        <f aca="false">(J10+J11+J12+J13+J14+J20+J21+J22+J23+J28+J29+J30+J35)-0.00091666666667</f>
        <v>6.33095974461167</v>
      </c>
      <c r="F39" s="41"/>
      <c r="G39" s="41"/>
      <c r="H39" s="40" t="n">
        <v>6</v>
      </c>
      <c r="I39" s="40"/>
      <c r="J39" s="40"/>
      <c r="L39" s="17"/>
    </row>
    <row r="40" customFormat="false" ht="15.75" hidden="false" customHeight="true" outlineLevel="0" collapsed="false">
      <c r="B40" s="38" t="s">
        <v>59</v>
      </c>
      <c r="C40" s="38"/>
      <c r="D40" s="38"/>
      <c r="E40" s="38" t="n">
        <f aca="false">E38+E39</f>
        <v>7.69170974461167</v>
      </c>
      <c r="F40" s="38"/>
      <c r="G40" s="38"/>
      <c r="H40" s="40" t="n">
        <v>8</v>
      </c>
      <c r="I40" s="40"/>
      <c r="J40" s="40"/>
    </row>
    <row r="41" customFormat="false" ht="13.8" hidden="false" customHeight="false" outlineLevel="0" collapsed="false">
      <c r="L41" s="17"/>
    </row>
    <row r="42" customFormat="false" ht="14.9" hidden="false" customHeight="true" outlineLevel="0" collapsed="false">
      <c r="B42" s="42" t="s">
        <v>60</v>
      </c>
      <c r="C42" s="42"/>
      <c r="D42" s="42"/>
      <c r="E42" s="42"/>
      <c r="F42" s="42"/>
      <c r="G42" s="43" t="n">
        <f aca="false">H38/E38</f>
        <v>1.46977769612346</v>
      </c>
      <c r="L42" s="17"/>
    </row>
    <row r="43" customFormat="false" ht="14.9" hidden="false" customHeight="true" outlineLevel="0" collapsed="false">
      <c r="B43" s="42" t="s">
        <v>61</v>
      </c>
      <c r="C43" s="42"/>
      <c r="D43" s="42"/>
      <c r="E43" s="42"/>
      <c r="F43" s="42"/>
      <c r="G43" s="43" t="n">
        <f aca="false">(H39/E39)-0.00013720208047</f>
        <v>0.947586404140001</v>
      </c>
      <c r="L43" s="17"/>
    </row>
    <row r="44" customFormat="false" ht="13.8" hidden="false" customHeight="false" outlineLevel="0" collapsed="false">
      <c r="L44" s="17"/>
    </row>
    <row r="45" customFormat="false" ht="70.6" hidden="false" customHeight="true" outlineLevel="0" collapsed="false">
      <c r="B45" s="44" t="s">
        <v>62</v>
      </c>
      <c r="C45" s="44"/>
      <c r="D45" s="44"/>
      <c r="E45" s="44"/>
      <c r="F45" s="44"/>
      <c r="G45" s="44"/>
      <c r="H45" s="44"/>
      <c r="I45" s="44"/>
      <c r="J45" s="44"/>
    </row>
    <row r="46" customFormat="false" ht="13.8" hidden="false" customHeight="false" outlineLevel="0" collapsed="false">
      <c r="A46" s="0" t="s">
        <v>63</v>
      </c>
      <c r="L46" s="17"/>
    </row>
  </sheetData>
  <mergeCells count="55">
    <mergeCell ref="B2:J2"/>
    <mergeCell ref="B3:J3"/>
    <mergeCell ref="B4:J4"/>
    <mergeCell ref="B5:J5"/>
    <mergeCell ref="B6:J6"/>
    <mergeCell ref="B7:B9"/>
    <mergeCell ref="C7:C9"/>
    <mergeCell ref="D7:D9"/>
    <mergeCell ref="E7:E9"/>
    <mergeCell ref="F7:F9"/>
    <mergeCell ref="G7:G9"/>
    <mergeCell ref="H7:H9"/>
    <mergeCell ref="I7:I9"/>
    <mergeCell ref="J7:J9"/>
    <mergeCell ref="B16:J16"/>
    <mergeCell ref="B17:B19"/>
    <mergeCell ref="C17:C19"/>
    <mergeCell ref="D17:D19"/>
    <mergeCell ref="E17:E19"/>
    <mergeCell ref="F17:F19"/>
    <mergeCell ref="G17:G19"/>
    <mergeCell ref="H17:H19"/>
    <mergeCell ref="I17:I19"/>
    <mergeCell ref="J17:J19"/>
    <mergeCell ref="B24:J24"/>
    <mergeCell ref="B25:B27"/>
    <mergeCell ref="C25:C27"/>
    <mergeCell ref="D25:D27"/>
    <mergeCell ref="E25:E27"/>
    <mergeCell ref="F25:F27"/>
    <mergeCell ref="G25:G27"/>
    <mergeCell ref="H25:H27"/>
    <mergeCell ref="I25:I27"/>
    <mergeCell ref="J25:J27"/>
    <mergeCell ref="B31:J31"/>
    <mergeCell ref="B32:B34"/>
    <mergeCell ref="C32:C34"/>
    <mergeCell ref="D32:D34"/>
    <mergeCell ref="E32:E34"/>
    <mergeCell ref="F32:F34"/>
    <mergeCell ref="G32:G34"/>
    <mergeCell ref="H32:H34"/>
    <mergeCell ref="I32:I34"/>
    <mergeCell ref="J32:J34"/>
    <mergeCell ref="B36:I36"/>
    <mergeCell ref="B37:J37"/>
    <mergeCell ref="B38:D38"/>
    <mergeCell ref="E38:G38"/>
    <mergeCell ref="B39:D39"/>
    <mergeCell ref="E39:G39"/>
    <mergeCell ref="B40:D40"/>
    <mergeCell ref="E40:G40"/>
    <mergeCell ref="B42:F42"/>
    <mergeCell ref="B43:F43"/>
    <mergeCell ref="B45:J45"/>
  </mergeCells>
  <printOptions headings="false" gridLines="false" gridLinesSet="true" horizontalCentered="false" verticalCentered="false"/>
  <pageMargins left="0.7875" right="0.7875" top="1.05277777777778" bottom="1.05277777777778" header="0.7875" footer="0.7875"/>
  <pageSetup paperSize="9" scale="43"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L237"/>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K12" activeCellId="0" sqref="K12"/>
    </sheetView>
  </sheetViews>
  <sheetFormatPr defaultColWidth="9.83984375" defaultRowHeight="13.8" zeroHeight="false" outlineLevelRow="0" outlineLevelCol="0"/>
  <cols>
    <col collapsed="false" customWidth="true" hidden="false" outlineLevel="0" max="1" min="1" style="0" width="3.16"/>
    <col collapsed="false" customWidth="true" hidden="false" outlineLevel="0" max="2" min="2" style="45" width="10"/>
    <col collapsed="false" customWidth="true" hidden="false" outlineLevel="0" max="3" min="3" style="45" width="10.91"/>
    <col collapsed="false" customWidth="true" hidden="false" outlineLevel="0" max="4" min="4" style="45" width="12.83"/>
    <col collapsed="false" customWidth="true" hidden="false" outlineLevel="0" max="5" min="5" style="45" width="9.38"/>
    <col collapsed="false" customWidth="true" hidden="false" outlineLevel="0" max="6" min="6" style="45" width="11.87"/>
    <col collapsed="false" customWidth="true" hidden="false" outlineLevel="0" max="8" min="7" style="45" width="23.25"/>
    <col collapsed="false" customWidth="true" hidden="false" outlineLevel="0" max="9" min="9" style="46" width="2.74"/>
    <col collapsed="false" customWidth="true" hidden="false" outlineLevel="0" max="10" min="10" style="45" width="15.25"/>
    <col collapsed="false" customWidth="true" hidden="false" outlineLevel="0" max="11" min="11" style="45" width="12.87"/>
    <col collapsed="false" customWidth="true" hidden="false" outlineLevel="0" max="65" min="12" style="45" width="10.38"/>
  </cols>
  <sheetData>
    <row r="1" customFormat="false" ht="13.8" hidden="false" customHeight="false" outlineLevel="0" collapsed="false">
      <c r="B1" s="47" t="s">
        <v>64</v>
      </c>
      <c r="C1" s="47"/>
      <c r="D1" s="47"/>
      <c r="E1" s="47"/>
      <c r="F1" s="47"/>
      <c r="G1" s="47"/>
      <c r="H1" s="47"/>
      <c r="I1" s="48"/>
      <c r="J1" s="49"/>
      <c r="K1" s="49"/>
      <c r="L1" s="49"/>
    </row>
    <row r="2" customFormat="false" ht="13.8" hidden="false" customHeight="false" outlineLevel="0" collapsed="false">
      <c r="B2" s="47"/>
      <c r="C2" s="47"/>
      <c r="D2" s="47"/>
      <c r="E2" s="47"/>
      <c r="F2" s="47"/>
      <c r="G2" s="47"/>
      <c r="H2" s="47"/>
      <c r="I2" s="48"/>
      <c r="J2" s="49"/>
      <c r="K2" s="49"/>
      <c r="L2" s="49"/>
    </row>
    <row r="3" customFormat="false" ht="13.8" hidden="false" customHeight="false" outlineLevel="0" collapsed="false">
      <c r="B3" s="50"/>
      <c r="C3" s="50"/>
      <c r="D3" s="50"/>
      <c r="E3" s="50"/>
      <c r="F3" s="50"/>
      <c r="G3" s="50"/>
      <c r="H3" s="50"/>
      <c r="I3" s="48"/>
      <c r="J3" s="49"/>
      <c r="K3" s="49"/>
      <c r="L3" s="49"/>
    </row>
    <row r="4" customFormat="false" ht="13.8" hidden="false" customHeight="false" outlineLevel="0" collapsed="false">
      <c r="B4" s="47" t="s">
        <v>65</v>
      </c>
      <c r="C4" s="47"/>
      <c r="D4" s="47"/>
      <c r="E4" s="47"/>
      <c r="F4" s="47"/>
      <c r="G4" s="47"/>
      <c r="H4" s="47"/>
      <c r="I4" s="48"/>
      <c r="J4" s="49"/>
      <c r="K4" s="49"/>
      <c r="L4" s="49"/>
    </row>
    <row r="5" customFormat="false" ht="13.8" hidden="false" customHeight="false" outlineLevel="0" collapsed="false">
      <c r="B5" s="51"/>
      <c r="C5" s="51"/>
      <c r="D5" s="51"/>
      <c r="E5" s="51"/>
      <c r="F5" s="51"/>
      <c r="G5" s="51"/>
      <c r="H5" s="51"/>
      <c r="I5" s="48"/>
      <c r="J5" s="49"/>
      <c r="K5" s="49"/>
      <c r="L5" s="49"/>
    </row>
    <row r="6" customFormat="false" ht="14.1" hidden="false" customHeight="true" outlineLevel="0" collapsed="false">
      <c r="B6" s="52" t="s">
        <v>66</v>
      </c>
      <c r="C6" s="52"/>
      <c r="D6" s="52"/>
      <c r="E6" s="52"/>
      <c r="F6" s="52"/>
      <c r="G6" s="52"/>
      <c r="H6" s="52"/>
      <c r="I6" s="48"/>
      <c r="J6" s="49"/>
      <c r="K6" s="49"/>
      <c r="L6" s="49"/>
    </row>
    <row r="7" customFormat="false" ht="13.9" hidden="false" customHeight="true" outlineLevel="0" collapsed="false">
      <c r="B7" s="53" t="s">
        <v>67</v>
      </c>
      <c r="C7" s="53"/>
      <c r="D7" s="53"/>
      <c r="E7" s="53"/>
      <c r="F7" s="53"/>
      <c r="G7" s="53"/>
      <c r="H7" s="53"/>
      <c r="I7" s="48"/>
      <c r="J7" s="49"/>
      <c r="K7" s="49"/>
      <c r="L7" s="49"/>
    </row>
    <row r="8" customFormat="false" ht="13.9" hidden="false" customHeight="true" outlineLevel="0" collapsed="false">
      <c r="B8" s="54" t="s">
        <v>68</v>
      </c>
      <c r="C8" s="54"/>
      <c r="D8" s="54"/>
      <c r="E8" s="54"/>
      <c r="F8" s="54"/>
      <c r="G8" s="55"/>
      <c r="H8" s="55"/>
      <c r="I8" s="48"/>
      <c r="J8" s="49"/>
      <c r="K8" s="49"/>
      <c r="L8" s="49"/>
    </row>
    <row r="9" customFormat="false" ht="13.8" hidden="false" customHeight="false" outlineLevel="0" collapsed="false">
      <c r="B9" s="56"/>
      <c r="C9" s="56"/>
      <c r="D9" s="56"/>
      <c r="E9" s="56"/>
      <c r="F9" s="56"/>
      <c r="G9" s="55"/>
      <c r="H9" s="55"/>
      <c r="I9" s="48"/>
      <c r="J9" s="49"/>
      <c r="K9" s="49"/>
      <c r="L9" s="49"/>
    </row>
    <row r="10" customFormat="false" ht="13.8" hidden="false" customHeight="false" outlineLevel="0" collapsed="false">
      <c r="B10" s="47" t="s">
        <v>69</v>
      </c>
      <c r="C10" s="47"/>
      <c r="D10" s="47"/>
      <c r="E10" s="47"/>
      <c r="F10" s="47"/>
      <c r="G10" s="47"/>
      <c r="H10" s="47"/>
      <c r="I10" s="48"/>
      <c r="J10" s="49"/>
      <c r="K10" s="49"/>
      <c r="L10" s="49"/>
    </row>
    <row r="11" customFormat="false" ht="13.8" hidden="false" customHeight="false" outlineLevel="0" collapsed="false">
      <c r="B11" s="57"/>
      <c r="C11" s="57"/>
      <c r="D11" s="57"/>
      <c r="E11" s="57"/>
      <c r="F11" s="57"/>
      <c r="G11" s="57"/>
      <c r="H11" s="57"/>
      <c r="I11" s="48"/>
      <c r="J11" s="49"/>
      <c r="K11" s="49"/>
      <c r="L11" s="49"/>
    </row>
    <row r="12" customFormat="false" ht="13.9" hidden="false" customHeight="true" outlineLevel="0" collapsed="false">
      <c r="B12" s="58" t="s">
        <v>70</v>
      </c>
      <c r="C12" s="59" t="s">
        <v>71</v>
      </c>
      <c r="D12" s="59"/>
      <c r="E12" s="59"/>
      <c r="F12" s="59"/>
      <c r="G12" s="60" t="s">
        <v>72</v>
      </c>
      <c r="H12" s="60"/>
      <c r="I12" s="48"/>
      <c r="J12" s="49"/>
      <c r="K12" s="49"/>
      <c r="L12" s="49"/>
    </row>
    <row r="13" customFormat="false" ht="15.75" hidden="false" customHeight="true" outlineLevel="0" collapsed="false">
      <c r="B13" s="58" t="s">
        <v>73</v>
      </c>
      <c r="C13" s="59" t="s">
        <v>74</v>
      </c>
      <c r="D13" s="59"/>
      <c r="E13" s="59"/>
      <c r="F13" s="59"/>
      <c r="G13" s="61" t="s">
        <v>75</v>
      </c>
      <c r="H13" s="61"/>
      <c r="I13" s="48"/>
      <c r="J13" s="49"/>
      <c r="K13" s="49"/>
      <c r="L13" s="49"/>
    </row>
    <row r="14" customFormat="false" ht="28.15" hidden="false" customHeight="true" outlineLevel="0" collapsed="false">
      <c r="B14" s="58" t="s">
        <v>76</v>
      </c>
      <c r="C14" s="59" t="s">
        <v>77</v>
      </c>
      <c r="D14" s="59"/>
      <c r="E14" s="59"/>
      <c r="F14" s="59"/>
      <c r="G14" s="62" t="s">
        <v>78</v>
      </c>
      <c r="H14" s="62"/>
      <c r="I14" s="48"/>
      <c r="J14" s="49"/>
      <c r="K14" s="49"/>
      <c r="L14" s="49"/>
    </row>
    <row r="15" customFormat="false" ht="14.1" hidden="false" customHeight="true" outlineLevel="0" collapsed="false">
      <c r="B15" s="58" t="s">
        <v>79</v>
      </c>
      <c r="C15" s="63" t="s">
        <v>80</v>
      </c>
      <c r="D15" s="63"/>
      <c r="E15" s="63"/>
      <c r="F15" s="63"/>
      <c r="G15" s="64" t="n">
        <v>24</v>
      </c>
      <c r="H15" s="64"/>
      <c r="I15" s="48"/>
      <c r="J15" s="49"/>
      <c r="K15" s="49"/>
      <c r="L15" s="49"/>
    </row>
    <row r="16" customFormat="false" ht="13.8" hidden="false" customHeight="false" outlineLevel="0" collapsed="false">
      <c r="B16" s="47" t="s">
        <v>81</v>
      </c>
      <c r="C16" s="47"/>
      <c r="D16" s="47"/>
      <c r="E16" s="47"/>
      <c r="F16" s="47"/>
      <c r="G16" s="47"/>
      <c r="H16" s="47"/>
      <c r="I16" s="48"/>
      <c r="J16" s="49"/>
      <c r="K16" s="49"/>
      <c r="L16" s="49"/>
    </row>
    <row r="17" customFormat="false" ht="13.8" hidden="false" customHeight="false" outlineLevel="0" collapsed="false">
      <c r="B17" s="47"/>
      <c r="C17" s="47"/>
      <c r="D17" s="47"/>
      <c r="E17" s="47"/>
      <c r="F17" s="47"/>
      <c r="G17" s="47"/>
      <c r="H17" s="47"/>
      <c r="I17" s="48"/>
      <c r="J17" s="49"/>
      <c r="K17" s="49"/>
      <c r="L17" s="49"/>
    </row>
    <row r="18" customFormat="false" ht="13.8" hidden="false" customHeight="false" outlineLevel="0" collapsed="false">
      <c r="B18" s="47"/>
      <c r="C18" s="47"/>
      <c r="D18" s="47"/>
      <c r="E18" s="47"/>
      <c r="F18" s="47"/>
      <c r="G18" s="47"/>
      <c r="H18" s="47"/>
      <c r="I18" s="48"/>
      <c r="J18" s="49"/>
      <c r="K18" s="49"/>
      <c r="L18" s="49"/>
    </row>
    <row r="19" customFormat="false" ht="25.5" hidden="false" customHeight="true" outlineLevel="0" collapsed="false">
      <c r="B19" s="65" t="s">
        <v>82</v>
      </c>
      <c r="C19" s="66" t="s">
        <v>83</v>
      </c>
      <c r="D19" s="66"/>
      <c r="E19" s="66"/>
      <c r="F19" s="66"/>
      <c r="G19" s="66" t="s">
        <v>84</v>
      </c>
      <c r="H19" s="66"/>
      <c r="I19" s="48"/>
      <c r="J19" s="49"/>
      <c r="K19" s="49"/>
      <c r="L19" s="49"/>
    </row>
    <row r="20" customFormat="false" ht="46.5" hidden="false" customHeight="true" outlineLevel="0" collapsed="false">
      <c r="B20" s="58" t="s">
        <v>85</v>
      </c>
      <c r="C20" s="58" t="s">
        <v>86</v>
      </c>
      <c r="D20" s="58"/>
      <c r="E20" s="58"/>
      <c r="F20" s="58"/>
      <c r="G20" s="58" t="s">
        <v>87</v>
      </c>
      <c r="H20" s="58"/>
      <c r="I20" s="48"/>
      <c r="J20" s="49"/>
      <c r="K20" s="49"/>
      <c r="L20" s="49"/>
    </row>
    <row r="21" customFormat="false" ht="14.25" hidden="false" customHeight="false" outlineLevel="0" collapsed="false">
      <c r="B21" s="67"/>
      <c r="C21" s="67"/>
      <c r="D21" s="67"/>
      <c r="E21" s="67"/>
      <c r="F21" s="67"/>
      <c r="G21" s="67"/>
      <c r="H21" s="67"/>
      <c r="I21" s="48"/>
      <c r="J21" s="49"/>
      <c r="K21" s="49"/>
      <c r="L21" s="49"/>
    </row>
    <row r="22" customFormat="false" ht="13.9" hidden="false" customHeight="true" outlineLevel="0" collapsed="false">
      <c r="B22" s="68" t="s">
        <v>88</v>
      </c>
      <c r="C22" s="68"/>
      <c r="D22" s="68"/>
      <c r="E22" s="68"/>
      <c r="F22" s="68"/>
      <c r="G22" s="68"/>
      <c r="H22" s="68"/>
      <c r="I22" s="48"/>
      <c r="J22" s="49"/>
      <c r="K22" s="49"/>
      <c r="L22" s="49"/>
    </row>
    <row r="23" customFormat="false" ht="14.25" hidden="false" customHeight="false" outlineLevel="0" collapsed="false">
      <c r="B23" s="68"/>
      <c r="C23" s="68"/>
      <c r="D23" s="68"/>
      <c r="E23" s="68"/>
      <c r="F23" s="68"/>
      <c r="G23" s="68"/>
      <c r="H23" s="68"/>
      <c r="I23" s="48"/>
      <c r="J23" s="49"/>
      <c r="K23" s="49"/>
      <c r="L23" s="49"/>
    </row>
    <row r="24" customFormat="false" ht="14.25" hidden="false" customHeight="true" outlineLevel="0" collapsed="false">
      <c r="B24" s="68" t="s">
        <v>89</v>
      </c>
      <c r="C24" s="68"/>
      <c r="D24" s="68"/>
      <c r="E24" s="68"/>
      <c r="F24" s="68"/>
      <c r="G24" s="68"/>
      <c r="H24" s="68"/>
      <c r="I24" s="48"/>
      <c r="J24" s="49"/>
      <c r="K24" s="49"/>
      <c r="L24" s="49"/>
    </row>
    <row r="25" customFormat="false" ht="13.8" hidden="false" customHeight="false" outlineLevel="0" collapsed="false">
      <c r="B25" s="68"/>
      <c r="C25" s="68"/>
      <c r="D25" s="68"/>
      <c r="E25" s="68"/>
      <c r="F25" s="68"/>
      <c r="G25" s="68"/>
      <c r="H25" s="68"/>
      <c r="I25" s="48"/>
      <c r="J25" s="49"/>
      <c r="K25" s="49"/>
      <c r="L25" s="49"/>
    </row>
    <row r="26" customFormat="false" ht="13.8" hidden="false" customHeight="false" outlineLevel="0" collapsed="false">
      <c r="B26" s="69"/>
      <c r="C26" s="69"/>
      <c r="D26" s="69"/>
      <c r="E26" s="69"/>
      <c r="F26" s="69"/>
      <c r="G26" s="69"/>
      <c r="H26" s="69"/>
      <c r="I26" s="48"/>
      <c r="J26" s="49"/>
      <c r="K26" s="49"/>
      <c r="L26" s="49"/>
    </row>
    <row r="27" customFormat="false" ht="13.8" hidden="false" customHeight="false" outlineLevel="0" collapsed="false">
      <c r="B27" s="69"/>
      <c r="C27" s="69"/>
      <c r="D27" s="69"/>
      <c r="E27" s="69"/>
      <c r="F27" s="69"/>
      <c r="G27" s="69"/>
      <c r="H27" s="69"/>
      <c r="I27" s="48"/>
      <c r="J27" s="49"/>
      <c r="K27" s="49"/>
      <c r="L27" s="49"/>
    </row>
    <row r="28" customFormat="false" ht="14.25" hidden="false" customHeight="true" outlineLevel="0" collapsed="false">
      <c r="B28" s="70" t="s">
        <v>90</v>
      </c>
      <c r="C28" s="70"/>
      <c r="D28" s="70"/>
      <c r="E28" s="70"/>
      <c r="F28" s="70"/>
      <c r="G28" s="70"/>
      <c r="H28" s="70"/>
      <c r="I28" s="48"/>
      <c r="J28" s="49"/>
      <c r="K28" s="49"/>
      <c r="L28" s="49"/>
    </row>
    <row r="29" customFormat="false" ht="13.8" hidden="false" customHeight="false" outlineLevel="0" collapsed="false">
      <c r="B29" s="71"/>
      <c r="C29" s="69"/>
      <c r="D29" s="72"/>
      <c r="E29" s="69"/>
      <c r="F29" s="69"/>
      <c r="G29" s="69"/>
      <c r="H29" s="69"/>
      <c r="I29" s="48"/>
      <c r="J29" s="49"/>
      <c r="K29" s="49"/>
      <c r="L29" s="49"/>
    </row>
    <row r="30" customFormat="false" ht="13.8" hidden="false" customHeight="false" outlineLevel="0" collapsed="false">
      <c r="B30" s="73" t="s">
        <v>91</v>
      </c>
      <c r="C30" s="73"/>
      <c r="D30" s="73"/>
      <c r="E30" s="73"/>
      <c r="F30" s="73"/>
      <c r="G30" s="73"/>
      <c r="H30" s="73"/>
      <c r="I30" s="48"/>
      <c r="J30" s="49"/>
      <c r="K30" s="49"/>
      <c r="L30" s="49"/>
    </row>
    <row r="31" customFormat="false" ht="13.8" hidden="false" customHeight="false" outlineLevel="0" collapsed="false">
      <c r="B31" s="74" t="s">
        <v>92</v>
      </c>
      <c r="C31" s="74"/>
      <c r="D31" s="74"/>
      <c r="E31" s="74"/>
      <c r="F31" s="74"/>
      <c r="G31" s="74"/>
      <c r="H31" s="74"/>
      <c r="I31" s="48"/>
      <c r="J31" s="49"/>
      <c r="K31" s="49"/>
      <c r="L31" s="49"/>
    </row>
    <row r="32" customFormat="false" ht="13.8" hidden="false" customHeight="false" outlineLevel="0" collapsed="false">
      <c r="B32" s="75"/>
      <c r="C32" s="76"/>
      <c r="D32" s="76"/>
      <c r="E32" s="76"/>
      <c r="F32" s="76"/>
      <c r="G32" s="76"/>
      <c r="H32" s="76"/>
      <c r="I32" s="48"/>
      <c r="J32" s="49"/>
      <c r="K32" s="49"/>
      <c r="L32" s="49"/>
    </row>
    <row r="33" customFormat="false" ht="13.8" hidden="false" customHeight="false" outlineLevel="0" collapsed="false">
      <c r="B33" s="75"/>
      <c r="C33" s="76"/>
      <c r="D33" s="76"/>
      <c r="E33" s="76"/>
      <c r="F33" s="76"/>
      <c r="G33" s="76"/>
      <c r="H33" s="76"/>
      <c r="I33" s="48"/>
      <c r="J33" s="49"/>
      <c r="K33" s="49"/>
      <c r="L33" s="49"/>
    </row>
    <row r="34" customFormat="false" ht="13.9" hidden="false" customHeight="true" outlineLevel="0" collapsed="false">
      <c r="B34" s="77" t="s">
        <v>93</v>
      </c>
      <c r="C34" s="77"/>
      <c r="D34" s="77"/>
      <c r="E34" s="77"/>
      <c r="F34" s="77"/>
      <c r="G34" s="77"/>
      <c r="H34" s="77"/>
      <c r="I34" s="48"/>
      <c r="J34" s="49"/>
      <c r="K34" s="49"/>
      <c r="L34" s="49"/>
    </row>
    <row r="35" customFormat="false" ht="26.45" hidden="false" customHeight="true" outlineLevel="0" collapsed="false">
      <c r="B35" s="78" t="n">
        <v>1</v>
      </c>
      <c r="C35" s="79" t="s">
        <v>94</v>
      </c>
      <c r="D35" s="79"/>
      <c r="E35" s="79"/>
      <c r="F35" s="79"/>
      <c r="G35" s="80" t="str">
        <f aca="false">B20</f>
        <v>Limpeza e Conservação</v>
      </c>
      <c r="H35" s="80"/>
      <c r="I35" s="48"/>
      <c r="J35" s="49"/>
      <c r="K35" s="49"/>
      <c r="L35" s="49"/>
    </row>
    <row r="36" customFormat="false" ht="13.9" hidden="false" customHeight="true" outlineLevel="0" collapsed="false">
      <c r="B36" s="78" t="n">
        <v>2</v>
      </c>
      <c r="C36" s="79" t="s">
        <v>95</v>
      </c>
      <c r="D36" s="79"/>
      <c r="E36" s="79"/>
      <c r="F36" s="79"/>
      <c r="G36" s="81" t="n">
        <v>514320</v>
      </c>
      <c r="H36" s="81"/>
      <c r="I36" s="48"/>
      <c r="J36" s="49"/>
      <c r="K36" s="49"/>
      <c r="L36" s="49"/>
    </row>
    <row r="37" customFormat="false" ht="13.9" hidden="false" customHeight="true" outlineLevel="0" collapsed="false">
      <c r="B37" s="78" t="n">
        <v>3</v>
      </c>
      <c r="C37" s="79" t="s">
        <v>96</v>
      </c>
      <c r="D37" s="79"/>
      <c r="E37" s="79"/>
      <c r="F37" s="79"/>
      <c r="G37" s="82" t="n">
        <v>1422</v>
      </c>
      <c r="H37" s="82"/>
      <c r="I37" s="48"/>
      <c r="J37" s="49"/>
      <c r="K37" s="49"/>
      <c r="L37" s="49"/>
    </row>
    <row r="38" customFormat="false" ht="13.9" hidden="false" customHeight="true" outlineLevel="0" collapsed="false">
      <c r="B38" s="78" t="n">
        <v>4</v>
      </c>
      <c r="C38" s="79" t="s">
        <v>97</v>
      </c>
      <c r="D38" s="79"/>
      <c r="E38" s="79"/>
      <c r="F38" s="79"/>
      <c r="G38" s="83" t="n">
        <v>44562</v>
      </c>
      <c r="H38" s="83"/>
      <c r="I38" s="48"/>
      <c r="J38" s="49"/>
      <c r="K38" s="49"/>
      <c r="L38" s="49"/>
    </row>
    <row r="39" customFormat="false" ht="14.25" hidden="false" customHeight="false" outlineLevel="0" collapsed="false">
      <c r="B39" s="84"/>
      <c r="C39" s="85"/>
      <c r="D39" s="85"/>
      <c r="E39" s="85"/>
      <c r="F39" s="85"/>
      <c r="G39" s="86"/>
      <c r="H39" s="86"/>
      <c r="I39" s="48"/>
      <c r="J39" s="49"/>
      <c r="K39" s="49"/>
      <c r="L39" s="49"/>
    </row>
    <row r="40" customFormat="false" ht="14.25" hidden="false" customHeight="true" outlineLevel="0" collapsed="false">
      <c r="B40" s="87" t="s">
        <v>98</v>
      </c>
      <c r="C40" s="87"/>
      <c r="D40" s="87"/>
      <c r="E40" s="87"/>
      <c r="F40" s="87"/>
      <c r="G40" s="87"/>
      <c r="H40" s="87"/>
      <c r="I40" s="48"/>
      <c r="J40" s="49"/>
      <c r="K40" s="49"/>
      <c r="L40" s="49"/>
    </row>
    <row r="41" customFormat="false" ht="14.25" hidden="false" customHeight="true" outlineLevel="0" collapsed="false">
      <c r="B41" s="88"/>
      <c r="C41" s="88"/>
      <c r="D41" s="88"/>
      <c r="E41" s="88"/>
      <c r="F41" s="88"/>
      <c r="G41" s="88"/>
      <c r="H41" s="88"/>
      <c r="I41" s="48"/>
      <c r="J41" s="49"/>
      <c r="K41" s="49"/>
      <c r="L41" s="49"/>
    </row>
    <row r="42" customFormat="false" ht="13.9" hidden="false" customHeight="true" outlineLevel="0" collapsed="false">
      <c r="B42" s="89" t="s">
        <v>99</v>
      </c>
      <c r="C42" s="89"/>
      <c r="D42" s="89"/>
      <c r="E42" s="89"/>
      <c r="F42" s="89"/>
      <c r="G42" s="89"/>
      <c r="H42" s="89"/>
      <c r="I42" s="48"/>
      <c r="J42" s="49"/>
      <c r="K42" s="49"/>
      <c r="L42" s="49"/>
    </row>
    <row r="43" customFormat="false" ht="13.9" hidden="false" customHeight="true" outlineLevel="0" collapsed="false">
      <c r="B43" s="89"/>
      <c r="C43" s="89"/>
      <c r="D43" s="89"/>
      <c r="E43" s="89"/>
      <c r="F43" s="89"/>
      <c r="G43" s="89"/>
      <c r="H43" s="89"/>
      <c r="I43" s="48"/>
      <c r="J43" s="49"/>
      <c r="K43" s="49"/>
      <c r="L43" s="49"/>
    </row>
    <row r="44" customFormat="false" ht="13.9" hidden="false" customHeight="true" outlineLevel="0" collapsed="false">
      <c r="B44" s="89"/>
      <c r="C44" s="89"/>
      <c r="D44" s="89"/>
      <c r="E44" s="89"/>
      <c r="F44" s="89"/>
      <c r="G44" s="89"/>
      <c r="H44" s="89"/>
      <c r="I44" s="48"/>
      <c r="J44" s="49"/>
      <c r="K44" s="49"/>
      <c r="L44" s="49"/>
    </row>
    <row r="45" customFormat="false" ht="14.25" hidden="false" customHeight="true" outlineLevel="0" collapsed="false">
      <c r="B45" s="90" t="s">
        <v>100</v>
      </c>
      <c r="C45" s="90"/>
      <c r="D45" s="90"/>
      <c r="E45" s="90"/>
      <c r="F45" s="90"/>
      <c r="G45" s="90"/>
      <c r="H45" s="90"/>
      <c r="I45" s="48"/>
      <c r="J45" s="49"/>
      <c r="K45" s="49"/>
      <c r="L45" s="49"/>
    </row>
    <row r="46" customFormat="false" ht="13.9" hidden="false" customHeight="true" outlineLevel="0" collapsed="false">
      <c r="B46" s="65" t="n">
        <v>1</v>
      </c>
      <c r="C46" s="66" t="s">
        <v>101</v>
      </c>
      <c r="D46" s="66"/>
      <c r="E46" s="66"/>
      <c r="F46" s="66"/>
      <c r="G46" s="66" t="s">
        <v>102</v>
      </c>
      <c r="H46" s="66"/>
      <c r="I46" s="48"/>
      <c r="J46" s="49"/>
      <c r="K46" s="49"/>
      <c r="L46" s="49"/>
    </row>
    <row r="47" customFormat="false" ht="13.9" hidden="false" customHeight="true" outlineLevel="0" collapsed="false">
      <c r="B47" s="91" t="s">
        <v>70</v>
      </c>
      <c r="C47" s="92" t="s">
        <v>103</v>
      </c>
      <c r="D47" s="92"/>
      <c r="E47" s="92"/>
      <c r="F47" s="92"/>
      <c r="G47" s="93" t="n">
        <f aca="false">G37</f>
        <v>1422</v>
      </c>
      <c r="H47" s="93"/>
      <c r="I47" s="48"/>
      <c r="J47" s="49"/>
      <c r="K47" s="49"/>
      <c r="L47" s="49"/>
    </row>
    <row r="48" customFormat="false" ht="13.9" hidden="false" customHeight="true" outlineLevel="0" collapsed="false">
      <c r="B48" s="94" t="s">
        <v>104</v>
      </c>
      <c r="C48" s="94"/>
      <c r="D48" s="94"/>
      <c r="E48" s="94"/>
      <c r="F48" s="94"/>
      <c r="G48" s="95" t="n">
        <f aca="false">SUM(G47)</f>
        <v>1422</v>
      </c>
      <c r="H48" s="95"/>
      <c r="I48" s="48"/>
      <c r="J48" s="49"/>
      <c r="K48" s="49"/>
      <c r="L48" s="49"/>
    </row>
    <row r="49" customFormat="false" ht="13.9" hidden="false" customHeight="true" outlineLevel="0" collapsed="false">
      <c r="B49" s="89" t="s">
        <v>105</v>
      </c>
      <c r="C49" s="89"/>
      <c r="D49" s="89"/>
      <c r="E49" s="89"/>
      <c r="F49" s="89"/>
      <c r="G49" s="89"/>
      <c r="H49" s="89"/>
      <c r="I49" s="48"/>
      <c r="J49" s="49"/>
      <c r="K49" s="49"/>
      <c r="L49" s="49"/>
    </row>
    <row r="50" customFormat="false" ht="13.8" hidden="false" customHeight="false" outlineLevel="0" collapsed="false">
      <c r="B50" s="89"/>
      <c r="C50" s="89"/>
      <c r="D50" s="89"/>
      <c r="E50" s="89"/>
      <c r="F50" s="89"/>
      <c r="G50" s="89"/>
      <c r="H50" s="89"/>
      <c r="I50" s="48"/>
      <c r="J50" s="49"/>
      <c r="K50" s="49"/>
      <c r="L50" s="49"/>
    </row>
    <row r="51" customFormat="false" ht="13.8" hidden="false" customHeight="false" outlineLevel="0" collapsed="false">
      <c r="B51" s="89"/>
      <c r="C51" s="89"/>
      <c r="D51" s="89"/>
      <c r="E51" s="89"/>
      <c r="F51" s="89"/>
      <c r="G51" s="89"/>
      <c r="H51" s="89"/>
      <c r="I51" s="48"/>
      <c r="J51" s="49"/>
      <c r="K51" s="49"/>
      <c r="L51" s="49"/>
    </row>
    <row r="52" s="45" customFormat="true" ht="14.25" hidden="false" customHeight="true" outlineLevel="0" collapsed="false">
      <c r="B52" s="96" t="s">
        <v>106</v>
      </c>
      <c r="C52" s="96"/>
      <c r="D52" s="96"/>
      <c r="E52" s="96"/>
      <c r="F52" s="96"/>
      <c r="G52" s="96"/>
      <c r="H52" s="96"/>
      <c r="I52" s="48"/>
      <c r="J52" s="49"/>
      <c r="K52" s="49"/>
      <c r="L52" s="49"/>
    </row>
    <row r="53" s="45" customFormat="true" ht="14.25" hidden="false" customHeight="false" outlineLevel="0" collapsed="false">
      <c r="B53" s="75"/>
      <c r="C53" s="76"/>
      <c r="D53" s="76"/>
      <c r="E53" s="76"/>
      <c r="F53" s="76"/>
      <c r="G53" s="76"/>
      <c r="H53" s="76"/>
      <c r="I53" s="48"/>
      <c r="J53" s="49"/>
      <c r="K53" s="49"/>
      <c r="L53" s="49"/>
    </row>
    <row r="54" s="45" customFormat="true" ht="13.9" hidden="false" customHeight="true" outlineLevel="0" collapsed="false">
      <c r="B54" s="97" t="s">
        <v>107</v>
      </c>
      <c r="C54" s="97"/>
      <c r="D54" s="97"/>
      <c r="E54" s="97"/>
      <c r="F54" s="97"/>
      <c r="G54" s="97"/>
      <c r="H54" s="97"/>
      <c r="I54" s="48"/>
      <c r="J54" s="49"/>
      <c r="K54" s="49"/>
      <c r="L54" s="49"/>
    </row>
    <row r="55" s="45" customFormat="true" ht="14.25" hidden="false" customHeight="true" outlineLevel="0" collapsed="false">
      <c r="B55" s="98"/>
      <c r="C55" s="98"/>
      <c r="D55" s="98"/>
      <c r="E55" s="98"/>
      <c r="F55" s="98"/>
      <c r="G55" s="98"/>
      <c r="H55" s="98"/>
      <c r="I55" s="48"/>
      <c r="J55" s="49"/>
      <c r="K55" s="49"/>
      <c r="L55" s="49"/>
    </row>
    <row r="56" s="45" customFormat="true" ht="23.25" hidden="false" customHeight="true" outlineLevel="0" collapsed="false">
      <c r="B56" s="99" t="s">
        <v>108</v>
      </c>
      <c r="C56" s="99" t="s">
        <v>109</v>
      </c>
      <c r="D56" s="99"/>
      <c r="E56" s="99"/>
      <c r="F56" s="99"/>
      <c r="G56" s="99" t="s">
        <v>110</v>
      </c>
      <c r="H56" s="99" t="s">
        <v>102</v>
      </c>
      <c r="I56" s="48"/>
      <c r="J56" s="49"/>
      <c r="K56" s="49"/>
      <c r="L56" s="49"/>
    </row>
    <row r="57" s="45" customFormat="true" ht="13.9" hidden="false" customHeight="true" outlineLevel="0" collapsed="false">
      <c r="B57" s="100" t="s">
        <v>70</v>
      </c>
      <c r="C57" s="101" t="s">
        <v>111</v>
      </c>
      <c r="D57" s="101"/>
      <c r="E57" s="101"/>
      <c r="F57" s="101"/>
      <c r="G57" s="102" t="n">
        <f aca="false">1/12</f>
        <v>0.0833333333333333</v>
      </c>
      <c r="H57" s="103" t="n">
        <f aca="false">G48*G57</f>
        <v>118.5</v>
      </c>
      <c r="I57" s="48"/>
      <c r="J57" s="49"/>
      <c r="K57" s="49"/>
      <c r="L57" s="49"/>
    </row>
    <row r="58" s="45" customFormat="true" ht="13.9" hidden="false" customHeight="true" outlineLevel="0" collapsed="false">
      <c r="B58" s="100" t="s">
        <v>73</v>
      </c>
      <c r="C58" s="104" t="s">
        <v>112</v>
      </c>
      <c r="D58" s="104"/>
      <c r="E58" s="104"/>
      <c r="F58" s="104"/>
      <c r="G58" s="105" t="n">
        <v>0.0278</v>
      </c>
      <c r="H58" s="103" t="n">
        <f aca="false">G48*G58</f>
        <v>39.5316</v>
      </c>
      <c r="I58" s="48"/>
      <c r="J58" s="49"/>
      <c r="K58" s="49"/>
      <c r="L58" s="49"/>
    </row>
    <row r="59" s="45" customFormat="true" ht="13.9" hidden="false" customHeight="true" outlineLevel="0" collapsed="false">
      <c r="B59" s="65" t="s">
        <v>104</v>
      </c>
      <c r="C59" s="65"/>
      <c r="D59" s="65"/>
      <c r="E59" s="65"/>
      <c r="F59" s="65"/>
      <c r="G59" s="106" t="n">
        <f aca="false">G57+G58</f>
        <v>0.111133333333333</v>
      </c>
      <c r="H59" s="107" t="n">
        <f aca="false">H57+H58</f>
        <v>158.0316</v>
      </c>
      <c r="I59" s="48"/>
      <c r="J59" s="49"/>
      <c r="K59" s="49"/>
      <c r="L59" s="49"/>
    </row>
    <row r="60" s="45" customFormat="true" ht="14.25" hidden="false" customHeight="true" outlineLevel="0" collapsed="false">
      <c r="B60" s="108" t="s">
        <v>113</v>
      </c>
      <c r="C60" s="108"/>
      <c r="D60" s="108"/>
      <c r="E60" s="108"/>
      <c r="F60" s="108"/>
      <c r="G60" s="108"/>
      <c r="H60" s="108"/>
      <c r="I60" s="48"/>
      <c r="J60" s="49"/>
      <c r="K60" s="49"/>
      <c r="L60" s="49"/>
    </row>
    <row r="61" s="45" customFormat="true" ht="14.25" hidden="false" customHeight="false" outlineLevel="0" collapsed="false">
      <c r="B61" s="108"/>
      <c r="C61" s="108"/>
      <c r="D61" s="108"/>
      <c r="E61" s="108"/>
      <c r="F61" s="108"/>
      <c r="G61" s="108"/>
      <c r="H61" s="108"/>
      <c r="I61" s="48"/>
      <c r="J61" s="49"/>
      <c r="K61" s="49"/>
      <c r="L61" s="49"/>
    </row>
    <row r="62" s="45" customFormat="true" ht="13.9" hidden="false" customHeight="true" outlineLevel="0" collapsed="false">
      <c r="B62" s="108"/>
      <c r="C62" s="108"/>
      <c r="D62" s="108"/>
      <c r="E62" s="108"/>
      <c r="F62" s="108"/>
      <c r="G62" s="108"/>
      <c r="H62" s="108"/>
      <c r="I62" s="48"/>
      <c r="J62" s="49"/>
      <c r="K62" s="49"/>
      <c r="L62" s="49"/>
    </row>
    <row r="63" s="45" customFormat="true" ht="19.5" hidden="false" customHeight="true" outlineLevel="0" collapsed="false">
      <c r="B63" s="109" t="s">
        <v>114</v>
      </c>
      <c r="C63" s="109"/>
      <c r="D63" s="109"/>
      <c r="E63" s="109"/>
      <c r="F63" s="109"/>
      <c r="G63" s="109"/>
      <c r="H63" s="109"/>
      <c r="I63" s="48"/>
      <c r="J63" s="49"/>
      <c r="K63" s="49"/>
      <c r="L63" s="49"/>
    </row>
    <row r="64" s="45" customFormat="true" ht="13.9" hidden="false" customHeight="true" outlineLevel="0" collapsed="false">
      <c r="B64" s="109"/>
      <c r="C64" s="109"/>
      <c r="D64" s="109"/>
      <c r="E64" s="109"/>
      <c r="F64" s="109"/>
      <c r="G64" s="109"/>
      <c r="H64" s="109"/>
      <c r="I64" s="48"/>
      <c r="J64" s="49"/>
      <c r="K64" s="49"/>
      <c r="L64" s="49"/>
    </row>
    <row r="65" s="45" customFormat="true" ht="13.9" hidden="false" customHeight="true" outlineLevel="0" collapsed="false">
      <c r="B65" s="109"/>
      <c r="C65" s="109"/>
      <c r="D65" s="109"/>
      <c r="E65" s="109"/>
      <c r="F65" s="109"/>
      <c r="G65" s="109"/>
      <c r="H65" s="109"/>
      <c r="I65" s="48"/>
      <c r="J65" s="49"/>
      <c r="K65" s="49"/>
      <c r="L65" s="49"/>
    </row>
    <row r="66" s="45" customFormat="true" ht="14.25" hidden="false" customHeight="true" outlineLevel="0" collapsed="false">
      <c r="B66" s="110" t="s">
        <v>115</v>
      </c>
      <c r="C66" s="110"/>
      <c r="D66" s="110"/>
      <c r="E66" s="110"/>
      <c r="F66" s="110"/>
      <c r="G66" s="110"/>
      <c r="H66" s="110"/>
      <c r="I66" s="48"/>
      <c r="J66" s="49"/>
      <c r="K66" s="49"/>
      <c r="L66" s="49"/>
    </row>
    <row r="67" s="45" customFormat="true" ht="9.75" hidden="false" customHeight="true" outlineLevel="0" collapsed="false">
      <c r="B67" s="110"/>
      <c r="C67" s="110"/>
      <c r="D67" s="110"/>
      <c r="E67" s="110"/>
      <c r="F67" s="110"/>
      <c r="G67" s="110"/>
      <c r="H67" s="110"/>
      <c r="I67" s="48"/>
      <c r="J67" s="49"/>
      <c r="K67" s="49"/>
      <c r="L67" s="49"/>
    </row>
    <row r="68" s="45" customFormat="true" ht="9.75" hidden="false" customHeight="true" outlineLevel="0" collapsed="false">
      <c r="B68" s="110"/>
      <c r="C68" s="110"/>
      <c r="D68" s="110"/>
      <c r="E68" s="110"/>
      <c r="F68" s="110"/>
      <c r="G68" s="110"/>
      <c r="H68" s="110"/>
      <c r="I68" s="48"/>
      <c r="J68" s="49"/>
      <c r="K68" s="49"/>
      <c r="L68" s="49"/>
    </row>
    <row r="69" s="45" customFormat="true" ht="14.25" hidden="false" customHeight="true" outlineLevel="0" collapsed="false">
      <c r="B69" s="111" t="s">
        <v>116</v>
      </c>
      <c r="C69" s="111"/>
      <c r="D69" s="111"/>
      <c r="E69" s="111"/>
      <c r="F69" s="111"/>
      <c r="G69" s="111"/>
      <c r="H69" s="112" t="n">
        <f aca="false">G48+H59</f>
        <v>1580.0316</v>
      </c>
      <c r="I69" s="48"/>
      <c r="J69" s="49"/>
      <c r="K69" s="49"/>
      <c r="L69" s="49"/>
    </row>
    <row r="70" s="45" customFormat="true" ht="14.25" hidden="false" customHeight="false" outlineLevel="0" collapsed="false">
      <c r="B70" s="84"/>
      <c r="C70" s="76"/>
      <c r="D70" s="76"/>
      <c r="E70" s="76"/>
      <c r="F70" s="76"/>
      <c r="G70" s="76"/>
      <c r="H70" s="76"/>
      <c r="I70" s="48"/>
      <c r="J70" s="49"/>
      <c r="K70" s="49"/>
      <c r="L70" s="49"/>
    </row>
    <row r="71" s="45" customFormat="true" ht="13.9" hidden="false" customHeight="true" outlineLevel="0" collapsed="false">
      <c r="B71" s="113" t="s">
        <v>117</v>
      </c>
      <c r="C71" s="114" t="s">
        <v>118</v>
      </c>
      <c r="D71" s="114"/>
      <c r="E71" s="114"/>
      <c r="F71" s="114"/>
      <c r="G71" s="114" t="s">
        <v>119</v>
      </c>
      <c r="H71" s="114" t="s">
        <v>102</v>
      </c>
      <c r="I71" s="48"/>
      <c r="J71" s="49"/>
      <c r="K71" s="49"/>
      <c r="L71" s="49"/>
    </row>
    <row r="72" s="45" customFormat="true" ht="13.9" hidden="false" customHeight="true" outlineLevel="0" collapsed="false">
      <c r="B72" s="115" t="s">
        <v>70</v>
      </c>
      <c r="C72" s="116" t="s">
        <v>120</v>
      </c>
      <c r="D72" s="116"/>
      <c r="E72" s="116"/>
      <c r="F72" s="116"/>
      <c r="G72" s="117" t="n">
        <v>0.2</v>
      </c>
      <c r="H72" s="118" t="n">
        <f aca="false">H69*G72</f>
        <v>316.00632</v>
      </c>
      <c r="I72" s="48"/>
      <c r="J72" s="49"/>
      <c r="K72" s="49"/>
      <c r="L72" s="49"/>
    </row>
    <row r="73" s="45" customFormat="true" ht="13.9" hidden="false" customHeight="true" outlineLevel="0" collapsed="false">
      <c r="B73" s="115" t="s">
        <v>73</v>
      </c>
      <c r="C73" s="116" t="s">
        <v>121</v>
      </c>
      <c r="D73" s="116"/>
      <c r="E73" s="116"/>
      <c r="F73" s="116"/>
      <c r="G73" s="117" t="n">
        <v>0.025</v>
      </c>
      <c r="H73" s="118" t="n">
        <f aca="false">H69*G73</f>
        <v>39.50079</v>
      </c>
      <c r="I73" s="48"/>
      <c r="J73" s="49"/>
      <c r="K73" s="49"/>
      <c r="L73" s="49"/>
    </row>
    <row r="74" s="45" customFormat="true" ht="13.9" hidden="false" customHeight="true" outlineLevel="0" collapsed="false">
      <c r="B74" s="115" t="s">
        <v>76</v>
      </c>
      <c r="C74" s="116" t="s">
        <v>122</v>
      </c>
      <c r="D74" s="116"/>
      <c r="E74" s="116"/>
      <c r="F74" s="116"/>
      <c r="G74" s="117" t="n">
        <v>0.03</v>
      </c>
      <c r="H74" s="118" t="n">
        <f aca="false">H69*G74</f>
        <v>47.400948</v>
      </c>
      <c r="I74" s="48"/>
      <c r="J74" s="49"/>
      <c r="K74" s="49"/>
      <c r="L74" s="49"/>
    </row>
    <row r="75" s="45" customFormat="true" ht="13.9" hidden="false" customHeight="true" outlineLevel="0" collapsed="false">
      <c r="B75" s="115" t="s">
        <v>79</v>
      </c>
      <c r="C75" s="116" t="s">
        <v>123</v>
      </c>
      <c r="D75" s="116"/>
      <c r="E75" s="116"/>
      <c r="F75" s="116"/>
      <c r="G75" s="117" t="n">
        <v>0.015</v>
      </c>
      <c r="H75" s="118" t="n">
        <f aca="false">H69*G75</f>
        <v>23.700474</v>
      </c>
      <c r="I75" s="48"/>
      <c r="J75" s="49"/>
      <c r="K75" s="49"/>
      <c r="L75" s="49"/>
    </row>
    <row r="76" s="45" customFormat="true" ht="13.9" hidden="false" customHeight="true" outlineLevel="0" collapsed="false">
      <c r="B76" s="115" t="s">
        <v>124</v>
      </c>
      <c r="C76" s="116" t="s">
        <v>125</v>
      </c>
      <c r="D76" s="116"/>
      <c r="E76" s="116"/>
      <c r="F76" s="116"/>
      <c r="G76" s="117" t="n">
        <v>0.01</v>
      </c>
      <c r="H76" s="118" t="n">
        <f aca="false">H69*G76</f>
        <v>15.800316</v>
      </c>
      <c r="I76" s="48"/>
      <c r="J76" s="49"/>
      <c r="K76" s="49"/>
      <c r="L76" s="49"/>
    </row>
    <row r="77" s="45" customFormat="true" ht="13.9" hidden="false" customHeight="true" outlineLevel="0" collapsed="false">
      <c r="B77" s="115" t="s">
        <v>126</v>
      </c>
      <c r="C77" s="116" t="s">
        <v>127</v>
      </c>
      <c r="D77" s="116"/>
      <c r="E77" s="116"/>
      <c r="F77" s="116"/>
      <c r="G77" s="117" t="n">
        <v>0.006</v>
      </c>
      <c r="H77" s="118" t="n">
        <f aca="false">H69*G77</f>
        <v>9.4801896</v>
      </c>
      <c r="I77" s="48"/>
      <c r="J77" s="49"/>
      <c r="K77" s="49"/>
      <c r="L77" s="49"/>
    </row>
    <row r="78" s="45" customFormat="true" ht="13.9" hidden="false" customHeight="true" outlineLevel="0" collapsed="false">
      <c r="B78" s="115" t="s">
        <v>128</v>
      </c>
      <c r="C78" s="79" t="s">
        <v>129</v>
      </c>
      <c r="D78" s="79"/>
      <c r="E78" s="79"/>
      <c r="F78" s="79"/>
      <c r="G78" s="117" t="n">
        <v>0.002</v>
      </c>
      <c r="H78" s="118" t="n">
        <f aca="false">H69*G78</f>
        <v>3.1600632</v>
      </c>
      <c r="I78" s="48"/>
      <c r="J78" s="49"/>
      <c r="K78" s="49"/>
      <c r="L78" s="49"/>
    </row>
    <row r="79" s="45" customFormat="true" ht="13.9" hidden="false" customHeight="true" outlineLevel="0" collapsed="false">
      <c r="B79" s="115" t="s">
        <v>130</v>
      </c>
      <c r="C79" s="79" t="s">
        <v>131</v>
      </c>
      <c r="D79" s="79"/>
      <c r="E79" s="79"/>
      <c r="F79" s="79"/>
      <c r="G79" s="117" t="n">
        <v>0.08</v>
      </c>
      <c r="H79" s="118" t="n">
        <f aca="false">H69*G79</f>
        <v>126.402528</v>
      </c>
      <c r="I79" s="48"/>
      <c r="J79" s="49"/>
      <c r="K79" s="49"/>
      <c r="L79" s="49"/>
    </row>
    <row r="80" s="45" customFormat="true" ht="14.25" hidden="false" customHeight="true" outlineLevel="0" collapsed="false">
      <c r="B80" s="113" t="s">
        <v>104</v>
      </c>
      <c r="C80" s="113"/>
      <c r="D80" s="113"/>
      <c r="E80" s="113"/>
      <c r="F80" s="113"/>
      <c r="G80" s="119" t="n">
        <v>0.368</v>
      </c>
      <c r="H80" s="120" t="n">
        <f aca="false">H69*G80</f>
        <v>581.4516288</v>
      </c>
      <c r="I80" s="48"/>
      <c r="J80" s="49"/>
      <c r="K80" s="49"/>
      <c r="L80" s="49"/>
    </row>
    <row r="81" s="45" customFormat="true" ht="13.9" hidden="false" customHeight="true" outlineLevel="0" collapsed="false">
      <c r="B81" s="57"/>
      <c r="C81" s="76"/>
      <c r="D81" s="76"/>
      <c r="E81" s="76"/>
      <c r="F81" s="76"/>
      <c r="G81" s="76"/>
      <c r="H81" s="76"/>
      <c r="I81" s="48"/>
      <c r="J81" s="49"/>
      <c r="K81" s="49"/>
      <c r="L81" s="49"/>
    </row>
    <row r="82" s="45" customFormat="true" ht="14.25" hidden="false" customHeight="true" outlineLevel="0" collapsed="false">
      <c r="B82" s="121" t="s">
        <v>132</v>
      </c>
      <c r="C82" s="121"/>
      <c r="D82" s="121"/>
      <c r="E82" s="121"/>
      <c r="F82" s="121"/>
      <c r="G82" s="121"/>
      <c r="H82" s="121"/>
      <c r="I82" s="48"/>
      <c r="J82" s="49"/>
      <c r="K82" s="49"/>
      <c r="L82" s="49"/>
    </row>
    <row r="83" s="45" customFormat="true" ht="13.9" hidden="false" customHeight="true" outlineLevel="0" collapsed="false">
      <c r="B83" s="121"/>
      <c r="C83" s="121"/>
      <c r="D83" s="121"/>
      <c r="E83" s="121"/>
      <c r="F83" s="121"/>
      <c r="G83" s="121"/>
      <c r="H83" s="121"/>
      <c r="I83" s="48"/>
      <c r="J83" s="49"/>
      <c r="K83" s="49"/>
      <c r="L83" s="49"/>
    </row>
    <row r="84" s="45" customFormat="true" ht="14.25" hidden="false" customHeight="true" outlineLevel="0" collapsed="false">
      <c r="B84" s="121" t="s">
        <v>133</v>
      </c>
      <c r="C84" s="121"/>
      <c r="D84" s="121"/>
      <c r="E84" s="121"/>
      <c r="F84" s="121"/>
      <c r="G84" s="121"/>
      <c r="H84" s="121"/>
      <c r="I84" s="48"/>
      <c r="J84" s="49"/>
      <c r="K84" s="49"/>
      <c r="L84" s="49"/>
    </row>
    <row r="85" s="45" customFormat="true" ht="13.7" hidden="false" customHeight="true" outlineLevel="0" collapsed="false">
      <c r="B85" s="121"/>
      <c r="C85" s="121"/>
      <c r="D85" s="121"/>
      <c r="E85" s="121"/>
      <c r="F85" s="121"/>
      <c r="G85" s="121"/>
      <c r="H85" s="121"/>
      <c r="I85" s="48"/>
      <c r="J85" s="49"/>
      <c r="K85" s="49"/>
      <c r="L85" s="49"/>
    </row>
    <row r="86" customFormat="false" ht="36.75" hidden="false" customHeight="true" outlineLevel="0" collapsed="false">
      <c r="B86" s="122" t="s">
        <v>134</v>
      </c>
      <c r="C86" s="122"/>
      <c r="D86" s="122"/>
      <c r="E86" s="122"/>
      <c r="F86" s="122"/>
      <c r="G86" s="122"/>
      <c r="H86" s="122"/>
      <c r="I86" s="123"/>
      <c r="J86" s="123"/>
    </row>
    <row r="87" s="45" customFormat="true" ht="19.35" hidden="false" customHeight="true" outlineLevel="0" collapsed="false">
      <c r="B87" s="121" t="s">
        <v>135</v>
      </c>
      <c r="C87" s="121"/>
      <c r="D87" s="121"/>
      <c r="E87" s="121"/>
      <c r="F87" s="121"/>
      <c r="G87" s="121"/>
      <c r="H87" s="121"/>
      <c r="I87" s="48"/>
      <c r="J87" s="49"/>
      <c r="K87" s="49"/>
      <c r="L87" s="49"/>
    </row>
    <row r="88" s="45" customFormat="true" ht="13.8" hidden="false" customHeight="false" outlineLevel="0" collapsed="false">
      <c r="B88" s="71"/>
      <c r="C88" s="71"/>
      <c r="D88" s="71"/>
      <c r="E88" s="71"/>
      <c r="F88" s="71"/>
      <c r="G88" s="0"/>
      <c r="H88" s="0"/>
      <c r="I88" s="48"/>
      <c r="J88" s="49"/>
      <c r="K88" s="49"/>
      <c r="L88" s="49"/>
    </row>
    <row r="89" s="45" customFormat="true" ht="13.8" hidden="false" customHeight="false" outlineLevel="0" collapsed="false">
      <c r="B89" s="124" t="s">
        <v>136</v>
      </c>
      <c r="C89" s="124"/>
      <c r="D89" s="124"/>
      <c r="E89" s="124"/>
      <c r="F89" s="124"/>
      <c r="G89" s="124"/>
      <c r="H89" s="124"/>
      <c r="I89" s="48"/>
      <c r="J89" s="49"/>
      <c r="K89" s="49"/>
      <c r="L89" s="49"/>
    </row>
    <row r="90" s="45" customFormat="true" ht="13.9" hidden="false" customHeight="true" outlineLevel="0" collapsed="false">
      <c r="B90" s="57"/>
      <c r="C90" s="76"/>
      <c r="D90" s="76"/>
      <c r="E90" s="76"/>
      <c r="F90" s="76"/>
      <c r="G90" s="76"/>
      <c r="H90" s="76"/>
      <c r="I90" s="48"/>
      <c r="J90" s="49"/>
      <c r="K90" s="49"/>
      <c r="L90" s="49"/>
    </row>
    <row r="91" s="45" customFormat="true" ht="14.25" hidden="false" customHeight="true" outlineLevel="0" collapsed="false">
      <c r="B91" s="125" t="s">
        <v>137</v>
      </c>
      <c r="C91" s="125" t="s">
        <v>138</v>
      </c>
      <c r="D91" s="125"/>
      <c r="E91" s="125"/>
      <c r="F91" s="125"/>
      <c r="G91" s="126" t="s">
        <v>102</v>
      </c>
      <c r="H91" s="126"/>
      <c r="I91" s="48"/>
      <c r="J91" s="49"/>
      <c r="K91" s="49"/>
      <c r="L91" s="49"/>
    </row>
    <row r="92" s="45" customFormat="true" ht="14.25" hidden="false" customHeight="true" outlineLevel="0" collapsed="false">
      <c r="B92" s="127" t="s">
        <v>70</v>
      </c>
      <c r="C92" s="128" t="s">
        <v>139</v>
      </c>
      <c r="D92" s="128"/>
      <c r="E92" s="128"/>
      <c r="F92" s="128"/>
      <c r="G92" s="129"/>
      <c r="H92" s="129"/>
      <c r="I92" s="48"/>
      <c r="J92" s="49"/>
      <c r="K92" s="49"/>
      <c r="L92" s="49"/>
    </row>
    <row r="93" s="45" customFormat="true" ht="13.7" hidden="false" customHeight="true" outlineLevel="0" collapsed="false">
      <c r="B93" s="127" t="s">
        <v>73</v>
      </c>
      <c r="C93" s="128" t="s">
        <v>140</v>
      </c>
      <c r="D93" s="128"/>
      <c r="E93" s="128"/>
      <c r="F93" s="128"/>
      <c r="G93" s="130" t="n">
        <f aca="false">(22*11)</f>
        <v>242</v>
      </c>
      <c r="H93" s="130"/>
      <c r="I93" s="48"/>
      <c r="J93" s="49"/>
      <c r="K93" s="49"/>
      <c r="L93" s="49"/>
    </row>
    <row r="94" s="45" customFormat="true" ht="13.7" hidden="false" customHeight="true" outlineLevel="0" collapsed="false">
      <c r="B94" s="131" t="s">
        <v>76</v>
      </c>
      <c r="C94" s="132" t="s">
        <v>141</v>
      </c>
      <c r="D94" s="132"/>
      <c r="E94" s="132"/>
      <c r="F94" s="132"/>
      <c r="G94" s="133" t="n">
        <f aca="false">132.14</f>
        <v>132.14</v>
      </c>
      <c r="H94" s="133"/>
      <c r="I94" s="48"/>
      <c r="J94" s="49"/>
      <c r="K94" s="49"/>
      <c r="L94" s="49"/>
    </row>
    <row r="95" s="45" customFormat="true" ht="13.7" hidden="false" customHeight="true" outlineLevel="0" collapsed="false">
      <c r="B95" s="127" t="s">
        <v>79</v>
      </c>
      <c r="C95" s="132" t="s">
        <v>142</v>
      </c>
      <c r="D95" s="132"/>
      <c r="E95" s="132"/>
      <c r="F95" s="132"/>
      <c r="G95" s="133" t="n">
        <v>74.85</v>
      </c>
      <c r="H95" s="133"/>
      <c r="I95" s="48"/>
      <c r="J95" s="49"/>
      <c r="K95" s="49"/>
      <c r="L95" s="49"/>
    </row>
    <row r="96" s="45" customFormat="true" ht="27.75" hidden="false" customHeight="true" outlineLevel="0" collapsed="false">
      <c r="B96" s="119" t="s">
        <v>104</v>
      </c>
      <c r="C96" s="119"/>
      <c r="D96" s="119"/>
      <c r="E96" s="119"/>
      <c r="F96" s="119"/>
      <c r="G96" s="134" t="n">
        <f aca="false">SUM(G92:G95)</f>
        <v>448.99</v>
      </c>
      <c r="H96" s="134"/>
      <c r="I96" s="48"/>
      <c r="J96" s="49"/>
      <c r="K96" s="49"/>
      <c r="L96" s="49"/>
    </row>
    <row r="97" s="45" customFormat="true" ht="10.9" hidden="false" customHeight="true" outlineLevel="0" collapsed="false">
      <c r="B97" s="67"/>
      <c r="C97" s="67"/>
      <c r="D97" s="67"/>
      <c r="E97" s="67"/>
      <c r="F97" s="67"/>
      <c r="G97" s="67"/>
      <c r="H97" s="67"/>
      <c r="I97" s="48"/>
      <c r="J97" s="49"/>
      <c r="K97" s="49"/>
      <c r="L97" s="49"/>
    </row>
    <row r="98" customFormat="false" ht="14.25" hidden="false" customHeight="true" outlineLevel="0" collapsed="false">
      <c r="B98" s="121" t="s">
        <v>143</v>
      </c>
      <c r="C98" s="121"/>
      <c r="D98" s="121"/>
      <c r="E98" s="121"/>
      <c r="F98" s="121"/>
      <c r="G98" s="121"/>
      <c r="H98" s="121"/>
      <c r="I98" s="48"/>
      <c r="J98" s="49"/>
      <c r="K98" s="49"/>
      <c r="L98" s="49"/>
    </row>
    <row r="99" s="45" customFormat="true" ht="12" hidden="false" customHeight="true" outlineLevel="0" collapsed="false">
      <c r="B99" s="135"/>
      <c r="C99" s="135"/>
      <c r="D99" s="135"/>
      <c r="E99" s="135"/>
      <c r="F99" s="135"/>
      <c r="G99" s="135"/>
      <c r="H99" s="135"/>
      <c r="I99" s="48"/>
      <c r="J99" s="49"/>
      <c r="K99" s="49"/>
      <c r="L99" s="49"/>
    </row>
    <row r="100" s="45" customFormat="true" ht="15.75" hidden="false" customHeight="true" outlineLevel="0" collapsed="false">
      <c r="B100" s="121" t="s">
        <v>144</v>
      </c>
      <c r="C100" s="121"/>
      <c r="D100" s="121"/>
      <c r="E100" s="121"/>
      <c r="F100" s="121"/>
      <c r="G100" s="121"/>
      <c r="H100" s="121"/>
      <c r="I100" s="48"/>
      <c r="J100" s="49"/>
      <c r="K100" s="49"/>
      <c r="L100" s="49"/>
    </row>
    <row r="101" s="45" customFormat="true" ht="12" hidden="false" customHeight="true" outlineLevel="0" collapsed="false">
      <c r="B101" s="121"/>
      <c r="C101" s="121"/>
      <c r="D101" s="121"/>
      <c r="E101" s="121"/>
      <c r="F101" s="121"/>
      <c r="G101" s="121"/>
      <c r="H101" s="121"/>
      <c r="I101" s="48"/>
      <c r="J101" s="49"/>
      <c r="K101" s="49"/>
      <c r="L101" s="49"/>
    </row>
    <row r="102" s="45" customFormat="true" ht="11.45" hidden="false" customHeight="true" outlineLevel="0" collapsed="false">
      <c r="B102" s="136"/>
      <c r="C102" s="136"/>
      <c r="D102" s="136"/>
      <c r="E102" s="136"/>
      <c r="F102" s="136"/>
      <c r="G102" s="136"/>
      <c r="H102" s="136"/>
      <c r="I102" s="48"/>
      <c r="J102" s="49"/>
      <c r="K102" s="49"/>
      <c r="L102" s="49"/>
    </row>
    <row r="103" customFormat="false" ht="27" hidden="false" customHeight="true" outlineLevel="0" collapsed="false">
      <c r="B103" s="109" t="s">
        <v>145</v>
      </c>
      <c r="C103" s="109"/>
      <c r="D103" s="109"/>
      <c r="E103" s="109"/>
      <c r="F103" s="109"/>
      <c r="G103" s="109"/>
      <c r="H103" s="109"/>
      <c r="I103" s="48"/>
      <c r="J103" s="49"/>
      <c r="K103" s="49"/>
      <c r="L103" s="49"/>
    </row>
    <row r="104" s="45" customFormat="true" ht="13.9" hidden="false" customHeight="true" outlineLevel="0" collapsed="false">
      <c r="B104" s="49"/>
      <c r="C104" s="135"/>
      <c r="D104" s="135"/>
      <c r="E104" s="135"/>
      <c r="F104" s="135"/>
      <c r="G104" s="135"/>
      <c r="H104" s="135"/>
      <c r="I104" s="48"/>
      <c r="J104" s="49"/>
      <c r="K104" s="49"/>
      <c r="L104" s="49"/>
    </row>
    <row r="105" customFormat="false" ht="14.25" hidden="false" customHeight="true" outlineLevel="0" collapsed="false">
      <c r="B105" s="70" t="s">
        <v>146</v>
      </c>
      <c r="C105" s="70"/>
      <c r="D105" s="70"/>
      <c r="E105" s="70"/>
      <c r="F105" s="70"/>
      <c r="G105" s="70"/>
      <c r="H105" s="70"/>
      <c r="I105" s="48"/>
      <c r="J105" s="49"/>
      <c r="K105" s="49"/>
      <c r="L105" s="49"/>
    </row>
    <row r="106" s="45" customFormat="true" ht="13.9" hidden="false" customHeight="true" outlineLevel="0" collapsed="false">
      <c r="B106" s="49"/>
      <c r="C106" s="49"/>
      <c r="D106" s="49"/>
      <c r="E106" s="49"/>
      <c r="F106" s="49"/>
      <c r="G106" s="49"/>
      <c r="H106" s="49"/>
      <c r="I106" s="48"/>
      <c r="J106" s="49"/>
      <c r="K106" s="49"/>
      <c r="L106" s="49"/>
    </row>
    <row r="107" s="45" customFormat="true" ht="24.6" hidden="false" customHeight="true" outlineLevel="0" collapsed="false">
      <c r="B107" s="113" t="n">
        <v>2</v>
      </c>
      <c r="C107" s="137" t="s">
        <v>147</v>
      </c>
      <c r="D107" s="137"/>
      <c r="E107" s="137"/>
      <c r="F107" s="137"/>
      <c r="G107" s="113" t="s">
        <v>102</v>
      </c>
      <c r="H107" s="113"/>
      <c r="I107" s="48"/>
      <c r="J107" s="49"/>
      <c r="K107" s="49"/>
      <c r="L107" s="49"/>
    </row>
    <row r="108" s="45" customFormat="true" ht="25.9" hidden="false" customHeight="true" outlineLevel="0" collapsed="false">
      <c r="B108" s="115" t="s">
        <v>108</v>
      </c>
      <c r="C108" s="79" t="s">
        <v>109</v>
      </c>
      <c r="D108" s="79"/>
      <c r="E108" s="79"/>
      <c r="F108" s="79"/>
      <c r="G108" s="138" t="n">
        <f aca="false">H59</f>
        <v>158.0316</v>
      </c>
      <c r="H108" s="138"/>
      <c r="I108" s="48"/>
      <c r="J108" s="49"/>
      <c r="K108" s="49"/>
      <c r="L108" s="49"/>
    </row>
    <row r="109" s="45" customFormat="true" ht="13.9" hidden="false" customHeight="true" outlineLevel="0" collapsed="false">
      <c r="B109" s="115" t="s">
        <v>117</v>
      </c>
      <c r="C109" s="79" t="s">
        <v>118</v>
      </c>
      <c r="D109" s="79"/>
      <c r="E109" s="79"/>
      <c r="F109" s="79"/>
      <c r="G109" s="138" t="n">
        <f aca="false">H80</f>
        <v>581.4516288</v>
      </c>
      <c r="H109" s="138"/>
      <c r="I109" s="48"/>
      <c r="J109" s="49"/>
      <c r="K109" s="49"/>
      <c r="L109" s="49"/>
    </row>
    <row r="110" s="45" customFormat="true" ht="13.9" hidden="false" customHeight="true" outlineLevel="0" collapsed="false">
      <c r="B110" s="115" t="s">
        <v>137</v>
      </c>
      <c r="C110" s="79" t="s">
        <v>138</v>
      </c>
      <c r="D110" s="79"/>
      <c r="E110" s="79"/>
      <c r="F110" s="79"/>
      <c r="G110" s="138" t="n">
        <f aca="false">G96</f>
        <v>448.99</v>
      </c>
      <c r="H110" s="138"/>
      <c r="I110" s="48"/>
      <c r="J110" s="49"/>
      <c r="K110" s="49"/>
      <c r="L110" s="49"/>
    </row>
    <row r="111" s="45" customFormat="true" ht="14.25" hidden="false" customHeight="true" outlineLevel="0" collapsed="false">
      <c r="B111" s="137" t="s">
        <v>104</v>
      </c>
      <c r="C111" s="137"/>
      <c r="D111" s="137"/>
      <c r="E111" s="137"/>
      <c r="F111" s="137"/>
      <c r="G111" s="139" t="n">
        <f aca="false">G108+G109+G110</f>
        <v>1188.4732288</v>
      </c>
      <c r="H111" s="139"/>
      <c r="I111" s="48"/>
      <c r="J111" s="49"/>
      <c r="K111" s="49"/>
      <c r="L111" s="49"/>
    </row>
    <row r="112" s="45" customFormat="true" ht="13.8" hidden="false" customHeight="false" outlineLevel="0" collapsed="false">
      <c r="B112" s="76"/>
      <c r="C112" s="76"/>
      <c r="D112" s="76"/>
      <c r="E112" s="76"/>
      <c r="F112" s="76"/>
      <c r="G112" s="76"/>
      <c r="H112" s="76"/>
      <c r="I112" s="48"/>
      <c r="J112" s="49"/>
      <c r="K112" s="49"/>
      <c r="L112" s="49"/>
    </row>
    <row r="113" s="45" customFormat="true" ht="13.8" hidden="false" customHeight="false" outlineLevel="0" collapsed="false">
      <c r="B113" s="96" t="s">
        <v>148</v>
      </c>
      <c r="C113" s="96"/>
      <c r="D113" s="96"/>
      <c r="E113" s="96"/>
      <c r="F113" s="96"/>
      <c r="G113" s="96"/>
      <c r="H113" s="96"/>
      <c r="I113" s="48"/>
      <c r="J113" s="49"/>
      <c r="K113" s="49"/>
      <c r="L113" s="49"/>
    </row>
    <row r="114" s="45" customFormat="true" ht="13.9" hidden="false" customHeight="true" outlineLevel="0" collapsed="false">
      <c r="B114" s="49"/>
      <c r="C114" s="76"/>
      <c r="D114" s="76"/>
      <c r="E114" s="76"/>
      <c r="F114" s="76"/>
      <c r="G114" s="76"/>
      <c r="H114" s="76"/>
      <c r="I114" s="48"/>
      <c r="J114" s="49"/>
    </row>
    <row r="115" s="45" customFormat="true" ht="13.9" hidden="false" customHeight="true" outlineLevel="0" collapsed="false">
      <c r="B115" s="99" t="n">
        <v>3</v>
      </c>
      <c r="C115" s="99" t="s">
        <v>149</v>
      </c>
      <c r="D115" s="99"/>
      <c r="E115" s="99"/>
      <c r="F115" s="99"/>
      <c r="G115" s="99" t="s">
        <v>110</v>
      </c>
      <c r="H115" s="99" t="s">
        <v>102</v>
      </c>
      <c r="I115" s="48"/>
      <c r="J115" s="49"/>
    </row>
    <row r="116" s="45" customFormat="true" ht="14.25" hidden="false" customHeight="true" outlineLevel="0" collapsed="false">
      <c r="B116" s="100" t="s">
        <v>70</v>
      </c>
      <c r="C116" s="140" t="s">
        <v>150</v>
      </c>
      <c r="D116" s="140"/>
      <c r="E116" s="140"/>
      <c r="F116" s="140"/>
      <c r="G116" s="141" t="n">
        <v>0.0042</v>
      </c>
      <c r="H116" s="142" t="n">
        <f aca="false">$G$48*G116</f>
        <v>5.9724</v>
      </c>
      <c r="I116" s="48"/>
      <c r="J116" s="49"/>
    </row>
    <row r="117" s="45" customFormat="true" ht="14.25" hidden="false" customHeight="true" outlineLevel="0" collapsed="false">
      <c r="B117" s="58" t="s">
        <v>73</v>
      </c>
      <c r="C117" s="140" t="s">
        <v>151</v>
      </c>
      <c r="D117" s="140"/>
      <c r="E117" s="140"/>
      <c r="F117" s="140"/>
      <c r="G117" s="143" t="n">
        <f aca="false">0.08*G116</f>
        <v>0.000336</v>
      </c>
      <c r="H117" s="142" t="n">
        <f aca="false">$G$48*G117</f>
        <v>0.477792</v>
      </c>
      <c r="I117" s="48"/>
      <c r="J117" s="49"/>
    </row>
    <row r="118" s="45" customFormat="true" ht="26.45" hidden="false" customHeight="true" outlineLevel="0" collapsed="false">
      <c r="B118" s="58" t="s">
        <v>76</v>
      </c>
      <c r="C118" s="140" t="s">
        <v>152</v>
      </c>
      <c r="D118" s="140"/>
      <c r="E118" s="140"/>
      <c r="F118" s="140"/>
      <c r="G118" s="143" t="n">
        <v>0.04</v>
      </c>
      <c r="H118" s="142" t="n">
        <f aca="false">$G$48*G118</f>
        <v>56.88</v>
      </c>
      <c r="I118" s="48"/>
      <c r="J118" s="49"/>
    </row>
    <row r="119" s="45" customFormat="true" ht="14.25" hidden="false" customHeight="true" outlineLevel="0" collapsed="false">
      <c r="B119" s="58" t="s">
        <v>79</v>
      </c>
      <c r="C119" s="140" t="s">
        <v>153</v>
      </c>
      <c r="D119" s="140"/>
      <c r="E119" s="140"/>
      <c r="F119" s="140"/>
      <c r="G119" s="143" t="n">
        <v>0.0194</v>
      </c>
      <c r="H119" s="142" t="n">
        <f aca="false">$G$48*G119</f>
        <v>27.5868</v>
      </c>
      <c r="I119" s="48"/>
      <c r="J119" s="49"/>
    </row>
    <row r="120" s="45" customFormat="true" ht="25.35" hidden="false" customHeight="true" outlineLevel="0" collapsed="false">
      <c r="B120" s="58" t="s">
        <v>124</v>
      </c>
      <c r="C120" s="140" t="s">
        <v>154</v>
      </c>
      <c r="D120" s="140"/>
      <c r="E120" s="140"/>
      <c r="F120" s="140"/>
      <c r="G120" s="143" t="n">
        <f aca="false">G119*G80</f>
        <v>0.0071392</v>
      </c>
      <c r="H120" s="142" t="n">
        <f aca="false">$G$48*G120</f>
        <v>10.1519424</v>
      </c>
      <c r="I120" s="48"/>
      <c r="J120" s="49"/>
    </row>
    <row r="121" s="45" customFormat="true" ht="13.9" hidden="false" customHeight="true" outlineLevel="0" collapsed="false">
      <c r="B121" s="144"/>
      <c r="C121" s="125" t="s">
        <v>155</v>
      </c>
      <c r="D121" s="125"/>
      <c r="E121" s="125"/>
      <c r="F121" s="125"/>
      <c r="G121" s="145" t="n">
        <f aca="false">SUM(G116:G120)</f>
        <v>0.0710752</v>
      </c>
      <c r="H121" s="146" t="n">
        <f aca="false">SUM(H116:H120)</f>
        <v>101.0689344</v>
      </c>
      <c r="I121" s="48"/>
      <c r="J121" s="49"/>
    </row>
    <row r="122" s="45" customFormat="true" ht="13.9" hidden="false" customHeight="true" outlineLevel="0" collapsed="false">
      <c r="B122" s="147"/>
      <c r="C122" s="148"/>
      <c r="D122" s="148"/>
      <c r="E122" s="148"/>
      <c r="F122" s="148"/>
      <c r="G122" s="149"/>
      <c r="H122" s="150"/>
      <c r="I122" s="48"/>
      <c r="J122" s="49"/>
    </row>
    <row r="123" s="45" customFormat="true" ht="13.9" hidden="false" customHeight="true" outlineLevel="0" collapsed="false">
      <c r="B123" s="121" t="s">
        <v>156</v>
      </c>
      <c r="C123" s="121"/>
      <c r="D123" s="121"/>
      <c r="E123" s="121"/>
      <c r="F123" s="121"/>
      <c r="G123" s="121"/>
      <c r="H123" s="121"/>
      <c r="I123" s="48"/>
      <c r="J123" s="49"/>
    </row>
    <row r="124" s="45" customFormat="true" ht="13.9" hidden="false" customHeight="true" outlineLevel="0" collapsed="false">
      <c r="B124" s="121"/>
      <c r="C124" s="121"/>
      <c r="D124" s="121"/>
      <c r="E124" s="121"/>
      <c r="F124" s="121"/>
      <c r="G124" s="121"/>
      <c r="H124" s="121"/>
      <c r="I124" s="48"/>
      <c r="J124" s="49"/>
    </row>
    <row r="125" s="45" customFormat="true" ht="13.9" hidden="false" customHeight="true" outlineLevel="0" collapsed="false">
      <c r="B125" s="121"/>
      <c r="C125" s="121"/>
      <c r="D125" s="121"/>
      <c r="E125" s="121"/>
      <c r="F125" s="121"/>
      <c r="G125" s="121"/>
      <c r="H125" s="121"/>
      <c r="I125" s="48"/>
      <c r="J125" s="49"/>
    </row>
    <row r="126" s="45" customFormat="true" ht="35.55" hidden="false" customHeight="true" outlineLevel="0" collapsed="false">
      <c r="B126" s="121"/>
      <c r="C126" s="121"/>
      <c r="D126" s="121"/>
      <c r="E126" s="121"/>
      <c r="F126" s="121"/>
      <c r="G126" s="121"/>
      <c r="H126" s="121"/>
      <c r="I126" s="48"/>
      <c r="J126" s="49"/>
    </row>
    <row r="127" s="45" customFormat="true" ht="13.9" hidden="false" customHeight="true" outlineLevel="0" collapsed="false">
      <c r="B127" s="147"/>
      <c r="C127" s="148"/>
      <c r="D127" s="148"/>
      <c r="E127" s="148"/>
      <c r="F127" s="148"/>
      <c r="G127" s="149"/>
      <c r="H127" s="151"/>
      <c r="I127" s="48"/>
      <c r="J127" s="49"/>
    </row>
    <row r="128" s="45" customFormat="true" ht="58.15" hidden="false" customHeight="true" outlineLevel="0" collapsed="false">
      <c r="B128" s="152" t="s">
        <v>157</v>
      </c>
      <c r="C128" s="152"/>
      <c r="D128" s="152"/>
      <c r="E128" s="152"/>
      <c r="F128" s="152"/>
      <c r="G128" s="152"/>
      <c r="H128" s="152"/>
      <c r="I128" s="48"/>
      <c r="J128" s="49"/>
    </row>
    <row r="129" s="45" customFormat="true" ht="132" hidden="false" customHeight="true" outlineLevel="0" collapsed="false">
      <c r="B129" s="153" t="s">
        <v>158</v>
      </c>
      <c r="C129" s="153"/>
      <c r="D129" s="153"/>
      <c r="E129" s="153"/>
      <c r="F129" s="153"/>
      <c r="G129" s="153"/>
      <c r="H129" s="153"/>
      <c r="I129" s="48"/>
      <c r="J129" s="49"/>
    </row>
    <row r="130" s="45" customFormat="true" ht="15.6" hidden="false" customHeight="true" outlineLevel="0" collapsed="false">
      <c r="B130" s="152"/>
      <c r="C130" s="148"/>
      <c r="D130" s="148"/>
      <c r="E130" s="148"/>
      <c r="F130" s="148"/>
      <c r="G130" s="149"/>
      <c r="H130" s="151"/>
      <c r="I130" s="48"/>
      <c r="J130" s="49"/>
    </row>
    <row r="131" s="45" customFormat="true" ht="15.75" hidden="false" customHeight="true" outlineLevel="0" collapsed="false">
      <c r="B131" s="96" t="s">
        <v>159</v>
      </c>
      <c r="C131" s="96"/>
      <c r="D131" s="96"/>
      <c r="E131" s="96"/>
      <c r="F131" s="96"/>
      <c r="G131" s="96"/>
      <c r="H131" s="96"/>
      <c r="I131" s="48"/>
      <c r="J131" s="154"/>
      <c r="K131" s="155"/>
      <c r="L131" s="49"/>
    </row>
    <row r="132" s="45" customFormat="true" ht="14.25" hidden="false" customHeight="false" outlineLevel="0" collapsed="false">
      <c r="B132" s="156"/>
      <c r="C132" s="156"/>
      <c r="D132" s="156"/>
      <c r="E132" s="156"/>
      <c r="F132" s="156"/>
      <c r="G132" s="156"/>
      <c r="H132" s="156"/>
      <c r="I132" s="48"/>
      <c r="J132" s="49"/>
      <c r="K132" s="49"/>
      <c r="L132" s="49"/>
    </row>
    <row r="133" s="45" customFormat="true" ht="34.4" hidden="false" customHeight="true" outlineLevel="0" collapsed="false">
      <c r="B133" s="109" t="s">
        <v>160</v>
      </c>
      <c r="C133" s="109"/>
      <c r="D133" s="109"/>
      <c r="E133" s="109"/>
      <c r="F133" s="109"/>
      <c r="G133" s="109"/>
      <c r="H133" s="109"/>
      <c r="I133" s="48"/>
      <c r="J133" s="49"/>
      <c r="K133" s="49"/>
      <c r="L133" s="49"/>
    </row>
    <row r="134" s="45" customFormat="true" ht="14.25" hidden="false" customHeight="true" outlineLevel="0" collapsed="false">
      <c r="B134" s="156"/>
      <c r="C134" s="156"/>
      <c r="D134" s="156"/>
      <c r="E134" s="156"/>
      <c r="F134" s="156"/>
      <c r="G134" s="156"/>
      <c r="H134" s="156"/>
      <c r="I134" s="48"/>
      <c r="J134" s="49"/>
      <c r="K134" s="49"/>
      <c r="L134" s="49"/>
    </row>
    <row r="135" s="45" customFormat="true" ht="13.9" hidden="false" customHeight="true" outlineLevel="0" collapsed="false">
      <c r="B135" s="111" t="s">
        <v>161</v>
      </c>
      <c r="C135" s="111"/>
      <c r="D135" s="111"/>
      <c r="E135" s="111"/>
      <c r="F135" s="111"/>
      <c r="G135" s="111"/>
      <c r="H135" s="157" t="n">
        <f aca="false">(G48+G111+H121)</f>
        <v>2711.5421632</v>
      </c>
      <c r="I135" s="48"/>
      <c r="J135" s="49"/>
      <c r="K135" s="49"/>
      <c r="L135" s="49"/>
    </row>
    <row r="136" s="45" customFormat="true" ht="14.25" hidden="false" customHeight="true" outlineLevel="0" collapsed="false">
      <c r="B136" s="156"/>
      <c r="C136" s="156"/>
      <c r="D136" s="156"/>
      <c r="E136" s="156"/>
      <c r="F136" s="156"/>
      <c r="G136" s="156"/>
      <c r="H136" s="158"/>
      <c r="I136" s="48"/>
      <c r="J136" s="49"/>
      <c r="K136" s="49"/>
      <c r="L136" s="49"/>
    </row>
    <row r="137" s="45" customFormat="true" ht="15.75" hidden="false" customHeight="true" outlineLevel="0" collapsed="false">
      <c r="B137" s="124" t="s">
        <v>162</v>
      </c>
      <c r="C137" s="124"/>
      <c r="D137" s="124"/>
      <c r="E137" s="124"/>
      <c r="F137" s="124"/>
      <c r="G137" s="124"/>
      <c r="H137" s="124"/>
      <c r="I137" s="48"/>
      <c r="J137" s="49"/>
      <c r="K137" s="49"/>
      <c r="L137" s="49"/>
    </row>
    <row r="138" s="45" customFormat="true" ht="14.25" hidden="false" customHeight="false" outlineLevel="0" collapsed="false">
      <c r="B138" s="156"/>
      <c r="C138" s="156"/>
      <c r="D138" s="156"/>
      <c r="E138" s="156"/>
      <c r="F138" s="156"/>
      <c r="G138" s="156"/>
      <c r="H138" s="156"/>
      <c r="I138" s="48"/>
      <c r="J138" s="49"/>
      <c r="K138" s="49"/>
      <c r="L138" s="49"/>
    </row>
    <row r="139" s="45" customFormat="true" ht="26.1" hidden="false" customHeight="true" outlineLevel="0" collapsed="false">
      <c r="B139" s="99" t="s">
        <v>163</v>
      </c>
      <c r="C139" s="99" t="s">
        <v>164</v>
      </c>
      <c r="D139" s="99"/>
      <c r="E139" s="99"/>
      <c r="F139" s="99"/>
      <c r="G139" s="159" t="s">
        <v>165</v>
      </c>
      <c r="H139" s="99" t="s">
        <v>102</v>
      </c>
      <c r="I139" s="48"/>
      <c r="J139" s="49"/>
      <c r="K139" s="49"/>
      <c r="L139" s="49"/>
    </row>
    <row r="140" s="45" customFormat="true" ht="13.9" hidden="false" customHeight="true" outlineLevel="0" collapsed="false">
      <c r="B140" s="58" t="s">
        <v>70</v>
      </c>
      <c r="C140" s="140" t="s">
        <v>166</v>
      </c>
      <c r="D140" s="140"/>
      <c r="E140" s="140"/>
      <c r="F140" s="140"/>
      <c r="G140" s="160" t="n">
        <v>0.0833</v>
      </c>
      <c r="H140" s="161" t="n">
        <f aca="false">$H$135*G140</f>
        <v>225.87146219456</v>
      </c>
      <c r="I140" s="48"/>
      <c r="J140" s="162"/>
      <c r="K140" s="49"/>
      <c r="L140" s="49"/>
    </row>
    <row r="141" s="45" customFormat="true" ht="13.9" hidden="false" customHeight="true" outlineLevel="0" collapsed="false">
      <c r="B141" s="127" t="s">
        <v>73</v>
      </c>
      <c r="C141" s="163" t="s">
        <v>164</v>
      </c>
      <c r="D141" s="163"/>
      <c r="E141" s="163"/>
      <c r="F141" s="163"/>
      <c r="G141" s="105" t="n">
        <v>0.0222</v>
      </c>
      <c r="H141" s="161" t="n">
        <f aca="false">$H$135*G141</f>
        <v>60.19623602304</v>
      </c>
      <c r="I141" s="48"/>
      <c r="J141" s="164"/>
      <c r="K141" s="49"/>
      <c r="L141" s="49"/>
    </row>
    <row r="142" s="45" customFormat="true" ht="13.9" hidden="false" customHeight="true" outlineLevel="0" collapsed="false">
      <c r="B142" s="127" t="s">
        <v>76</v>
      </c>
      <c r="C142" s="101" t="s">
        <v>167</v>
      </c>
      <c r="D142" s="101"/>
      <c r="E142" s="101"/>
      <c r="F142" s="101"/>
      <c r="G142" s="105" t="n">
        <v>0.0004</v>
      </c>
      <c r="H142" s="161" t="n">
        <f aca="false">$H$135*G142</f>
        <v>1.08461686528</v>
      </c>
      <c r="I142" s="48"/>
      <c r="J142" s="49"/>
      <c r="K142" s="49"/>
      <c r="L142" s="49"/>
    </row>
    <row r="143" s="45" customFormat="true" ht="13.9" hidden="false" customHeight="true" outlineLevel="0" collapsed="false">
      <c r="B143" s="127" t="s">
        <v>79</v>
      </c>
      <c r="C143" s="101" t="s">
        <v>168</v>
      </c>
      <c r="D143" s="101"/>
      <c r="E143" s="101"/>
      <c r="F143" s="101"/>
      <c r="G143" s="105" t="n">
        <v>0.0002</v>
      </c>
      <c r="H143" s="161" t="n">
        <f aca="false">$H$135*G143</f>
        <v>0.54230843264</v>
      </c>
      <c r="I143" s="48"/>
      <c r="J143" s="49"/>
      <c r="K143" s="49"/>
      <c r="L143" s="49"/>
    </row>
    <row r="144" s="45" customFormat="true" ht="13.9" hidden="false" customHeight="true" outlineLevel="0" collapsed="false">
      <c r="B144" s="127" t="s">
        <v>124</v>
      </c>
      <c r="C144" s="101" t="s">
        <v>169</v>
      </c>
      <c r="D144" s="101"/>
      <c r="E144" s="101"/>
      <c r="F144" s="101"/>
      <c r="G144" s="105" t="n">
        <v>0.0014</v>
      </c>
      <c r="H144" s="161" t="n">
        <f aca="false">$H$135*G144</f>
        <v>3.79615902848</v>
      </c>
      <c r="I144" s="48"/>
      <c r="J144" s="49"/>
      <c r="K144" s="49"/>
      <c r="L144" s="49"/>
    </row>
    <row r="145" s="45" customFormat="true" ht="13.9" hidden="false" customHeight="true" outlineLevel="0" collapsed="false">
      <c r="B145" s="165" t="s">
        <v>126</v>
      </c>
      <c r="C145" s="101" t="s">
        <v>170</v>
      </c>
      <c r="D145" s="101"/>
      <c r="E145" s="101"/>
      <c r="F145" s="101"/>
      <c r="G145" s="166" t="n">
        <v>0.0166</v>
      </c>
      <c r="H145" s="161" t="n">
        <f aca="false">$H$135*G145</f>
        <v>45.01159990912</v>
      </c>
      <c r="I145" s="48"/>
      <c r="J145" s="49"/>
      <c r="K145" s="49"/>
      <c r="L145" s="49"/>
    </row>
    <row r="146" s="45" customFormat="true" ht="13.9" hidden="false" customHeight="true" outlineLevel="0" collapsed="false">
      <c r="B146" s="144"/>
      <c r="C146" s="125" t="s">
        <v>155</v>
      </c>
      <c r="D146" s="125"/>
      <c r="E146" s="125"/>
      <c r="F146" s="125"/>
      <c r="G146" s="145" t="n">
        <f aca="false">SUM(G140:G145)</f>
        <v>0.1241</v>
      </c>
      <c r="H146" s="146" t="n">
        <f aca="false">SUM(H140:H145)</f>
        <v>336.50238245312</v>
      </c>
      <c r="I146" s="48"/>
      <c r="J146" s="49"/>
      <c r="K146" s="49"/>
      <c r="L146" s="49"/>
    </row>
    <row r="147" customFormat="false" ht="14.25" hidden="false" customHeight="true" outlineLevel="0" collapsed="false">
      <c r="B147" s="49"/>
      <c r="C147" s="49"/>
      <c r="D147" s="49"/>
      <c r="E147" s="49"/>
      <c r="F147" s="49"/>
      <c r="G147" s="49"/>
      <c r="H147" s="49"/>
      <c r="I147" s="48"/>
      <c r="J147" s="49"/>
      <c r="K147" s="49"/>
      <c r="L147" s="49"/>
    </row>
    <row r="148" s="45" customFormat="true" ht="13.9" hidden="false" customHeight="true" outlineLevel="0" collapsed="false">
      <c r="B148" s="109" t="s">
        <v>171</v>
      </c>
      <c r="C148" s="109"/>
      <c r="D148" s="109"/>
      <c r="E148" s="109"/>
      <c r="F148" s="109"/>
      <c r="G148" s="109"/>
      <c r="H148" s="109"/>
      <c r="I148" s="48"/>
      <c r="J148" s="49"/>
      <c r="K148" s="49"/>
      <c r="L148" s="49"/>
    </row>
    <row r="149" s="45" customFormat="true" ht="21.4" hidden="false" customHeight="true" outlineLevel="0" collapsed="false">
      <c r="B149" s="109"/>
      <c r="C149" s="109"/>
      <c r="D149" s="109"/>
      <c r="E149" s="109"/>
      <c r="F149" s="109"/>
      <c r="G149" s="109"/>
      <c r="H149" s="109"/>
      <c r="I149" s="48"/>
      <c r="J149" s="49"/>
      <c r="K149" s="49"/>
      <c r="L149" s="49"/>
    </row>
    <row r="150" s="45" customFormat="true" ht="95.25" hidden="false" customHeight="true" outlineLevel="0" collapsed="false">
      <c r="B150" s="97" t="s">
        <v>172</v>
      </c>
      <c r="C150" s="97"/>
      <c r="D150" s="97"/>
      <c r="E150" s="97"/>
      <c r="F150" s="97"/>
      <c r="G150" s="97"/>
      <c r="H150" s="97"/>
      <c r="I150" s="48"/>
      <c r="J150" s="49"/>
      <c r="K150" s="49"/>
      <c r="L150" s="49"/>
    </row>
    <row r="151" s="45" customFormat="true" ht="12.75" hidden="false" customHeight="true" outlineLevel="0" collapsed="false">
      <c r="B151" s="85"/>
      <c r="C151" s="121"/>
      <c r="D151" s="121"/>
      <c r="E151" s="121"/>
      <c r="F151" s="121"/>
      <c r="G151" s="121"/>
      <c r="H151" s="121"/>
      <c r="I151" s="48"/>
      <c r="J151" s="49"/>
      <c r="K151" s="49"/>
      <c r="L151" s="49"/>
    </row>
    <row r="152" s="45" customFormat="true" ht="91.8" hidden="false" customHeight="true" outlineLevel="0" collapsed="false">
      <c r="B152" s="97" t="s">
        <v>173</v>
      </c>
      <c r="C152" s="97"/>
      <c r="D152" s="97"/>
      <c r="E152" s="97"/>
      <c r="F152" s="97"/>
      <c r="G152" s="97"/>
      <c r="H152" s="97"/>
      <c r="I152" s="48"/>
      <c r="J152" s="49"/>
      <c r="K152" s="49"/>
      <c r="L152" s="49"/>
    </row>
    <row r="153" s="45" customFormat="true" ht="14.25" hidden="false" customHeight="true" outlineLevel="0" collapsed="false">
      <c r="B153" s="49"/>
      <c r="C153" s="49"/>
      <c r="D153" s="49"/>
      <c r="E153" s="49"/>
      <c r="F153" s="49"/>
      <c r="G153" s="49"/>
      <c r="H153" s="49"/>
      <c r="I153" s="48"/>
      <c r="J153" s="49"/>
      <c r="K153" s="49"/>
      <c r="L153" s="49"/>
    </row>
    <row r="154" s="45" customFormat="true" ht="137.75" hidden="false" customHeight="true" outlineLevel="0" collapsed="false">
      <c r="B154" s="97" t="s">
        <v>174</v>
      </c>
      <c r="C154" s="97"/>
      <c r="D154" s="97"/>
      <c r="E154" s="97"/>
      <c r="F154" s="97"/>
      <c r="G154" s="97"/>
      <c r="H154" s="97"/>
      <c r="I154" s="48"/>
      <c r="J154" s="49"/>
      <c r="K154" s="49"/>
      <c r="L154" s="49"/>
    </row>
    <row r="155" s="45" customFormat="true" ht="13.7" hidden="false" customHeight="true" outlineLevel="0" collapsed="false">
      <c r="B155" s="85"/>
      <c r="C155" s="49"/>
      <c r="D155" s="49"/>
      <c r="E155" s="49"/>
      <c r="F155" s="49"/>
      <c r="G155" s="49"/>
      <c r="H155" s="49"/>
      <c r="I155" s="48"/>
      <c r="J155" s="49"/>
      <c r="K155" s="49"/>
      <c r="L155" s="49"/>
    </row>
    <row r="156" s="45" customFormat="true" ht="206.65" hidden="false" customHeight="true" outlineLevel="0" collapsed="false">
      <c r="B156" s="97" t="s">
        <v>175</v>
      </c>
      <c r="C156" s="97"/>
      <c r="D156" s="97"/>
      <c r="E156" s="97"/>
      <c r="F156" s="97"/>
      <c r="G156" s="97"/>
      <c r="H156" s="97"/>
      <c r="I156" s="48"/>
      <c r="J156" s="49"/>
      <c r="K156" s="49"/>
      <c r="L156" s="49"/>
    </row>
    <row r="157" s="45" customFormat="true" ht="13.7" hidden="false" customHeight="true" outlineLevel="0" collapsed="false">
      <c r="B157" s="85"/>
      <c r="C157" s="49"/>
      <c r="D157" s="49"/>
      <c r="E157" s="49"/>
      <c r="F157" s="49"/>
      <c r="G157" s="49"/>
      <c r="H157" s="49"/>
      <c r="I157" s="48"/>
      <c r="J157" s="49"/>
      <c r="K157" s="49"/>
      <c r="L157" s="49"/>
    </row>
    <row r="158" s="45" customFormat="true" ht="172.2" hidden="false" customHeight="true" outlineLevel="0" collapsed="false">
      <c r="B158" s="97" t="s">
        <v>176</v>
      </c>
      <c r="C158" s="97"/>
      <c r="D158" s="97"/>
      <c r="E158" s="97"/>
      <c r="F158" s="97"/>
      <c r="G158" s="97"/>
      <c r="H158" s="97"/>
      <c r="I158" s="48"/>
      <c r="J158" s="49"/>
      <c r="K158" s="49"/>
      <c r="L158" s="49"/>
    </row>
    <row r="159" s="45" customFormat="true" ht="13.7" hidden="false" customHeight="true" outlineLevel="0" collapsed="false">
      <c r="B159" s="85"/>
      <c r="C159" s="49"/>
      <c r="D159" s="49"/>
      <c r="E159" s="49"/>
      <c r="F159" s="49"/>
      <c r="G159" s="49"/>
      <c r="H159" s="49"/>
      <c r="I159" s="48"/>
      <c r="J159" s="49"/>
      <c r="K159" s="49"/>
      <c r="L159" s="49"/>
    </row>
    <row r="160" s="45" customFormat="true" ht="57.4" hidden="false" customHeight="true" outlineLevel="0" collapsed="false">
      <c r="B160" s="97" t="s">
        <v>177</v>
      </c>
      <c r="C160" s="97"/>
      <c r="D160" s="97"/>
      <c r="E160" s="97"/>
      <c r="F160" s="97"/>
      <c r="G160" s="97"/>
      <c r="H160" s="97"/>
      <c r="I160" s="48"/>
      <c r="J160" s="49"/>
      <c r="K160" s="49"/>
      <c r="L160" s="49"/>
    </row>
    <row r="161" s="45" customFormat="true" ht="13.7" hidden="false" customHeight="true" outlineLevel="0" collapsed="false">
      <c r="B161" s="85"/>
      <c r="C161" s="49"/>
      <c r="D161" s="49"/>
      <c r="E161" s="49"/>
      <c r="F161" s="49"/>
      <c r="G161" s="49"/>
      <c r="H161" s="49"/>
      <c r="I161" s="48"/>
      <c r="J161" s="49"/>
      <c r="K161" s="49"/>
      <c r="L161" s="49"/>
    </row>
    <row r="162" s="45" customFormat="true" ht="15.75" hidden="false" customHeight="true" outlineLevel="0" collapsed="false">
      <c r="B162" s="124" t="s">
        <v>178</v>
      </c>
      <c r="C162" s="124"/>
      <c r="D162" s="124"/>
      <c r="E162" s="124"/>
      <c r="F162" s="124"/>
      <c r="G162" s="124"/>
      <c r="H162" s="124"/>
      <c r="I162" s="48"/>
      <c r="J162" s="49"/>
      <c r="K162" s="167"/>
      <c r="L162" s="49"/>
    </row>
    <row r="163" s="45" customFormat="true" ht="14.25" hidden="false" customHeight="false" outlineLevel="0" collapsed="false">
      <c r="B163" s="156"/>
      <c r="C163" s="156"/>
      <c r="D163" s="156"/>
      <c r="E163" s="156"/>
      <c r="F163" s="156"/>
      <c r="G163" s="156"/>
      <c r="H163" s="156"/>
      <c r="I163" s="48"/>
      <c r="J163" s="49"/>
      <c r="K163" s="49"/>
      <c r="L163" s="49"/>
    </row>
    <row r="164" s="45" customFormat="true" ht="13.9" hidden="false" customHeight="true" outlineLevel="0" collapsed="false">
      <c r="B164" s="99" t="s">
        <v>179</v>
      </c>
      <c r="C164" s="99" t="s">
        <v>180</v>
      </c>
      <c r="D164" s="99"/>
      <c r="E164" s="99"/>
      <c r="F164" s="99"/>
      <c r="G164" s="159" t="s">
        <v>110</v>
      </c>
      <c r="H164" s="99" t="s">
        <v>102</v>
      </c>
      <c r="I164" s="48"/>
      <c r="J164" s="49"/>
      <c r="K164" s="49"/>
      <c r="L164" s="49"/>
    </row>
    <row r="165" s="45" customFormat="true" ht="25.9" hidden="false" customHeight="true" outlineLevel="0" collapsed="false">
      <c r="B165" s="91" t="s">
        <v>70</v>
      </c>
      <c r="C165" s="101" t="s">
        <v>181</v>
      </c>
      <c r="D165" s="101"/>
      <c r="E165" s="101"/>
      <c r="F165" s="101"/>
      <c r="G165" s="102" t="n">
        <v>0</v>
      </c>
      <c r="H165" s="168" t="n">
        <f aca="false">H135*G165</f>
        <v>0</v>
      </c>
      <c r="I165" s="48"/>
      <c r="J165" s="49"/>
      <c r="K165" s="49"/>
      <c r="L165" s="49"/>
    </row>
    <row r="166" s="45" customFormat="true" ht="13.9" hidden="false" customHeight="true" outlineLevel="0" collapsed="false">
      <c r="B166" s="65" t="s">
        <v>182</v>
      </c>
      <c r="C166" s="65"/>
      <c r="D166" s="65"/>
      <c r="E166" s="65"/>
      <c r="F166" s="65"/>
      <c r="G166" s="145" t="n">
        <v>0</v>
      </c>
      <c r="H166" s="169" t="n">
        <f aca="false">H165</f>
        <v>0</v>
      </c>
      <c r="I166" s="48"/>
      <c r="J166" s="49"/>
      <c r="K166" s="49"/>
      <c r="L166" s="49"/>
    </row>
    <row r="167" s="45" customFormat="true" ht="13.9" hidden="false" customHeight="true" outlineLevel="0" collapsed="false">
      <c r="B167" s="108" t="s">
        <v>183</v>
      </c>
      <c r="C167" s="108"/>
      <c r="D167" s="108"/>
      <c r="E167" s="108"/>
      <c r="F167" s="108"/>
      <c r="G167" s="108"/>
      <c r="H167" s="108"/>
      <c r="I167" s="48"/>
      <c r="J167" s="49"/>
      <c r="K167" s="49"/>
      <c r="L167" s="49"/>
    </row>
    <row r="168" s="45" customFormat="true" ht="13.8" hidden="false" customHeight="false" outlineLevel="0" collapsed="false">
      <c r="B168" s="108"/>
      <c r="C168" s="108"/>
      <c r="D168" s="108"/>
      <c r="E168" s="108"/>
      <c r="F168" s="108"/>
      <c r="G168" s="108"/>
      <c r="H168" s="108"/>
      <c r="I168" s="48"/>
      <c r="J168" s="49"/>
      <c r="K168" s="49"/>
      <c r="L168" s="49"/>
    </row>
    <row r="169" s="45" customFormat="true" ht="13.8" hidden="false" customHeight="false" outlineLevel="0" collapsed="false">
      <c r="B169" s="170"/>
      <c r="C169" s="56"/>
      <c r="D169" s="56"/>
      <c r="E169" s="56"/>
      <c r="F169" s="56"/>
      <c r="G169" s="171"/>
      <c r="H169" s="172"/>
      <c r="I169" s="48"/>
      <c r="J169" s="49"/>
      <c r="K169" s="49"/>
      <c r="L169" s="49"/>
    </row>
    <row r="170" s="45" customFormat="true" ht="13.9" hidden="false" customHeight="true" outlineLevel="0" collapsed="false">
      <c r="B170" s="70" t="s">
        <v>184</v>
      </c>
      <c r="C170" s="70"/>
      <c r="D170" s="70"/>
      <c r="E170" s="70"/>
      <c r="F170" s="70"/>
      <c r="G170" s="70"/>
      <c r="H170" s="70"/>
      <c r="I170" s="48"/>
      <c r="J170" s="49"/>
      <c r="K170" s="49"/>
      <c r="L170" s="49"/>
    </row>
    <row r="171" s="45" customFormat="true" ht="14.25" hidden="false" customHeight="true" outlineLevel="0" collapsed="false">
      <c r="B171" s="173"/>
      <c r="C171" s="173"/>
      <c r="D171" s="173"/>
      <c r="E171" s="173"/>
      <c r="F171" s="173"/>
      <c r="G171" s="173"/>
      <c r="H171" s="173"/>
      <c r="I171" s="48"/>
      <c r="J171" s="49"/>
      <c r="K171" s="49"/>
      <c r="L171" s="49"/>
    </row>
    <row r="172" s="45" customFormat="true" ht="14.25" hidden="false" customHeight="true" outlineLevel="0" collapsed="false">
      <c r="B172" s="99" t="n">
        <v>4</v>
      </c>
      <c r="C172" s="174" t="s">
        <v>185</v>
      </c>
      <c r="D172" s="174"/>
      <c r="E172" s="174"/>
      <c r="F172" s="174"/>
      <c r="G172" s="65"/>
      <c r="H172" s="99" t="s">
        <v>102</v>
      </c>
      <c r="I172" s="48"/>
      <c r="J172" s="49"/>
      <c r="K172" s="49"/>
      <c r="L172" s="49"/>
    </row>
    <row r="173" s="45" customFormat="true" ht="13.9" hidden="false" customHeight="true" outlineLevel="0" collapsed="false">
      <c r="B173" s="91" t="s">
        <v>163</v>
      </c>
      <c r="C173" s="101" t="s">
        <v>164</v>
      </c>
      <c r="D173" s="101"/>
      <c r="E173" s="101"/>
      <c r="F173" s="101"/>
      <c r="G173" s="102" t="n">
        <f aca="false">G146</f>
        <v>0.1241</v>
      </c>
      <c r="H173" s="175" t="n">
        <f aca="false">H146</f>
        <v>336.50238245312</v>
      </c>
      <c r="I173" s="48"/>
      <c r="J173" s="49"/>
      <c r="K173" s="49"/>
      <c r="L173" s="49"/>
    </row>
    <row r="174" s="45" customFormat="true" ht="13.9" hidden="false" customHeight="true" outlineLevel="0" collapsed="false">
      <c r="B174" s="127" t="s">
        <v>179</v>
      </c>
      <c r="C174" s="101" t="s">
        <v>180</v>
      </c>
      <c r="D174" s="101"/>
      <c r="E174" s="101"/>
      <c r="F174" s="101"/>
      <c r="G174" s="105" t="n">
        <f aca="false">G166</f>
        <v>0</v>
      </c>
      <c r="H174" s="175" t="n">
        <f aca="false">H166</f>
        <v>0</v>
      </c>
      <c r="I174" s="48"/>
      <c r="J174" s="49"/>
      <c r="K174" s="49"/>
      <c r="L174" s="49"/>
    </row>
    <row r="175" s="45" customFormat="true" ht="13.9" hidden="false" customHeight="true" outlineLevel="0" collapsed="false">
      <c r="B175" s="144"/>
      <c r="C175" s="125" t="s">
        <v>155</v>
      </c>
      <c r="D175" s="125"/>
      <c r="E175" s="125"/>
      <c r="F175" s="125"/>
      <c r="G175" s="145" t="n">
        <f aca="false">G173</f>
        <v>0.1241</v>
      </c>
      <c r="H175" s="146" t="n">
        <f aca="false">H173+H174</f>
        <v>336.50238245312</v>
      </c>
      <c r="I175" s="48"/>
      <c r="J175" s="49"/>
      <c r="K175" s="49"/>
      <c r="L175" s="49"/>
    </row>
    <row r="176" customFormat="false" ht="14.25" hidden="false" customHeight="true" outlineLevel="0" collapsed="false">
      <c r="B176" s="49"/>
      <c r="C176" s="49"/>
      <c r="D176" s="49"/>
      <c r="E176" s="49"/>
      <c r="F176" s="49"/>
      <c r="G176" s="49"/>
      <c r="H176" s="49"/>
      <c r="I176" s="48"/>
      <c r="J176" s="49"/>
      <c r="K176" s="49"/>
      <c r="L176" s="49"/>
    </row>
    <row r="177" s="45" customFormat="true" ht="15.75" hidden="false" customHeight="true" outlineLevel="0" collapsed="false">
      <c r="B177" s="96" t="s">
        <v>186</v>
      </c>
      <c r="C177" s="96"/>
      <c r="D177" s="96"/>
      <c r="E177" s="96"/>
      <c r="F177" s="96"/>
      <c r="G177" s="96"/>
      <c r="H177" s="96"/>
      <c r="I177" s="48"/>
      <c r="J177" s="49"/>
      <c r="K177" s="49"/>
      <c r="L177" s="49"/>
    </row>
    <row r="178" customFormat="false" ht="14.25" hidden="false" customHeight="false" outlineLevel="0" collapsed="false">
      <c r="B178" s="49"/>
      <c r="C178" s="49"/>
      <c r="D178" s="49"/>
      <c r="E178" s="49"/>
      <c r="F178" s="49"/>
      <c r="G178" s="49"/>
      <c r="H178" s="49"/>
      <c r="I178" s="48"/>
      <c r="J178" s="49"/>
      <c r="K178" s="49"/>
      <c r="L178" s="49"/>
    </row>
    <row r="179" s="45" customFormat="true" ht="13.9" hidden="false" customHeight="true" outlineLevel="0" collapsed="false">
      <c r="B179" s="65" t="n">
        <v>5</v>
      </c>
      <c r="C179" s="65" t="s">
        <v>187</v>
      </c>
      <c r="D179" s="65"/>
      <c r="E179" s="65"/>
      <c r="F179" s="65"/>
      <c r="G179" s="65" t="s">
        <v>102</v>
      </c>
      <c r="H179" s="65"/>
      <c r="I179" s="48"/>
      <c r="J179" s="49"/>
      <c r="K179" s="49"/>
      <c r="L179" s="49"/>
    </row>
    <row r="180" s="45" customFormat="true" ht="13.9" hidden="false" customHeight="true" outlineLevel="0" collapsed="false">
      <c r="B180" s="58" t="s">
        <v>70</v>
      </c>
      <c r="C180" s="140" t="s">
        <v>188</v>
      </c>
      <c r="D180" s="140"/>
      <c r="E180" s="140"/>
      <c r="F180" s="140"/>
      <c r="G180" s="161" t="n">
        <f aca="false">'Unif. Equip. Materiais'!H13</f>
        <v>85.14</v>
      </c>
      <c r="H180" s="161"/>
      <c r="I180" s="48"/>
      <c r="J180" s="49"/>
      <c r="K180" s="49"/>
      <c r="L180" s="49"/>
    </row>
    <row r="181" s="45" customFormat="true" ht="13.9" hidden="false" customHeight="true" outlineLevel="0" collapsed="false">
      <c r="B181" s="58" t="s">
        <v>73</v>
      </c>
      <c r="C181" s="140" t="s">
        <v>189</v>
      </c>
      <c r="D181" s="140"/>
      <c r="E181" s="140"/>
      <c r="F181" s="140"/>
      <c r="G181" s="161" t="n">
        <f aca="false">'Unif. Equip. Materiais'!H61</f>
        <v>628.34</v>
      </c>
      <c r="H181" s="161"/>
      <c r="I181" s="48"/>
      <c r="J181" s="49"/>
      <c r="K181" s="49"/>
      <c r="L181" s="49"/>
    </row>
    <row r="182" s="45" customFormat="true" ht="13.9" hidden="false" customHeight="true" outlineLevel="0" collapsed="false">
      <c r="B182" s="58" t="s">
        <v>76</v>
      </c>
      <c r="C182" s="140" t="s">
        <v>190</v>
      </c>
      <c r="D182" s="140"/>
      <c r="E182" s="140"/>
      <c r="F182" s="140"/>
      <c r="G182" s="161" t="n">
        <f aca="false">'Unif. Equip. Materiais'!H80</f>
        <v>13.17</v>
      </c>
      <c r="H182" s="161"/>
      <c r="I182" s="48"/>
      <c r="J182" s="49"/>
      <c r="K182" s="49"/>
      <c r="L182" s="49"/>
    </row>
    <row r="183" s="45" customFormat="true" ht="13.9" hidden="false" customHeight="true" outlineLevel="0" collapsed="false">
      <c r="B183" s="58" t="s">
        <v>79</v>
      </c>
      <c r="C183" s="140" t="s">
        <v>191</v>
      </c>
      <c r="D183" s="140"/>
      <c r="E183" s="140"/>
      <c r="F183" s="140"/>
      <c r="G183" s="161" t="n">
        <f aca="false">'Unif. Equip. Materiais'!H98</f>
        <v>160.69</v>
      </c>
      <c r="H183" s="161"/>
      <c r="I183" s="48"/>
      <c r="J183" s="49"/>
      <c r="K183" s="49"/>
      <c r="L183" s="49"/>
    </row>
    <row r="184" s="45" customFormat="true" ht="13.9" hidden="false" customHeight="true" outlineLevel="0" collapsed="false">
      <c r="B184" s="176"/>
      <c r="C184" s="65" t="s">
        <v>104</v>
      </c>
      <c r="D184" s="65"/>
      <c r="E184" s="65"/>
      <c r="F184" s="65"/>
      <c r="G184" s="177" t="n">
        <f aca="false">SUM(G180:G183)</f>
        <v>887.34</v>
      </c>
      <c r="H184" s="177"/>
      <c r="I184" s="48"/>
      <c r="J184" s="49"/>
      <c r="K184" s="49"/>
      <c r="L184" s="49"/>
    </row>
    <row r="185" customFormat="false" ht="14.25" hidden="false" customHeight="true" outlineLevel="0" collapsed="false">
      <c r="B185" s="49"/>
      <c r="C185" s="49"/>
      <c r="D185" s="49"/>
      <c r="E185" s="49"/>
      <c r="F185" s="49"/>
      <c r="G185" s="49"/>
      <c r="H185" s="49"/>
      <c r="I185" s="48"/>
      <c r="J185" s="49"/>
      <c r="K185" s="49"/>
      <c r="L185" s="49"/>
    </row>
    <row r="186" s="45" customFormat="true" ht="13.9" hidden="false" customHeight="true" outlineLevel="0" collapsed="false">
      <c r="B186" s="121" t="s">
        <v>192</v>
      </c>
      <c r="C186" s="121"/>
      <c r="D186" s="121"/>
      <c r="E186" s="121"/>
      <c r="F186" s="121"/>
      <c r="G186" s="121"/>
      <c r="H186" s="121"/>
      <c r="I186" s="48"/>
      <c r="J186" s="49"/>
      <c r="K186" s="49"/>
      <c r="L186" s="49"/>
    </row>
    <row r="187" s="45" customFormat="true" ht="14.25" hidden="false" customHeight="true" outlineLevel="0" collapsed="false">
      <c r="B187" s="85"/>
      <c r="C187" s="49"/>
      <c r="D187" s="49"/>
      <c r="E187" s="49"/>
      <c r="F187" s="49"/>
      <c r="G187" s="49"/>
      <c r="H187" s="49"/>
      <c r="I187" s="48"/>
      <c r="J187" s="49"/>
      <c r="K187" s="49"/>
      <c r="L187" s="49"/>
    </row>
    <row r="188" s="45" customFormat="true" ht="15.75" hidden="false" customHeight="true" outlineLevel="0" collapsed="false">
      <c r="B188" s="178" t="s">
        <v>193</v>
      </c>
      <c r="C188" s="178"/>
      <c r="D188" s="178"/>
      <c r="E188" s="178"/>
      <c r="F188" s="178"/>
      <c r="G188" s="178"/>
      <c r="H188" s="178"/>
      <c r="I188" s="48"/>
      <c r="J188" s="49"/>
      <c r="K188" s="49"/>
      <c r="L188" s="49"/>
    </row>
    <row r="189" s="45" customFormat="true" ht="14.25" hidden="false" customHeight="false" outlineLevel="0" collapsed="false">
      <c r="B189" s="179"/>
      <c r="C189" s="179"/>
      <c r="D189" s="179"/>
      <c r="E189" s="179"/>
      <c r="F189" s="179"/>
      <c r="G189" s="179"/>
      <c r="H189" s="179"/>
      <c r="I189" s="48"/>
      <c r="J189" s="49"/>
      <c r="K189" s="49"/>
      <c r="L189" s="49"/>
    </row>
    <row r="190" s="45" customFormat="true" ht="13.7" hidden="false" customHeight="true" outlineLevel="0" collapsed="false">
      <c r="B190" s="111" t="s">
        <v>194</v>
      </c>
      <c r="C190" s="111"/>
      <c r="D190" s="111"/>
      <c r="E190" s="111"/>
      <c r="F190" s="111"/>
      <c r="G190" s="111"/>
      <c r="H190" s="180" t="n">
        <f aca="false">G48+G111+H121+H175+G184</f>
        <v>3935.38454565312</v>
      </c>
      <c r="I190" s="48"/>
      <c r="J190" s="49"/>
      <c r="K190" s="49"/>
      <c r="L190" s="49"/>
    </row>
    <row r="191" s="45" customFormat="true" ht="14.25" hidden="false" customHeight="true" outlineLevel="0" collapsed="false">
      <c r="B191" s="49"/>
      <c r="C191" s="55"/>
      <c r="D191" s="55"/>
      <c r="E191" s="55"/>
      <c r="F191" s="55"/>
      <c r="G191" s="55"/>
      <c r="H191" s="181" t="n">
        <f aca="false">H190+H193</f>
        <v>4053.44608202271</v>
      </c>
      <c r="I191" s="48"/>
      <c r="J191" s="49"/>
      <c r="K191" s="49"/>
      <c r="L191" s="49"/>
    </row>
    <row r="192" s="45" customFormat="true" ht="13.9" hidden="false" customHeight="true" outlineLevel="0" collapsed="false">
      <c r="B192" s="94" t="n">
        <v>6</v>
      </c>
      <c r="C192" s="182" t="s">
        <v>195</v>
      </c>
      <c r="D192" s="182"/>
      <c r="E192" s="182"/>
      <c r="F192" s="182"/>
      <c r="G192" s="182" t="s">
        <v>110</v>
      </c>
      <c r="H192" s="183" t="s">
        <v>102</v>
      </c>
      <c r="I192" s="48"/>
      <c r="J192" s="49"/>
      <c r="K192" s="49"/>
      <c r="L192" s="49"/>
    </row>
    <row r="193" s="45" customFormat="true" ht="13.9" hidden="false" customHeight="true" outlineLevel="0" collapsed="false">
      <c r="B193" s="184" t="s">
        <v>70</v>
      </c>
      <c r="C193" s="185" t="s">
        <v>196</v>
      </c>
      <c r="D193" s="185"/>
      <c r="E193" s="185"/>
      <c r="F193" s="185"/>
      <c r="G193" s="186" t="n">
        <v>0.03</v>
      </c>
      <c r="H193" s="187" t="n">
        <f aca="false">H190*G193</f>
        <v>118.061536369594</v>
      </c>
      <c r="I193" s="48"/>
      <c r="J193" s="49"/>
      <c r="K193" s="49"/>
      <c r="L193" s="49"/>
    </row>
    <row r="194" s="45" customFormat="true" ht="13.9" hidden="false" customHeight="true" outlineLevel="0" collapsed="false">
      <c r="B194" s="188" t="s">
        <v>73</v>
      </c>
      <c r="C194" s="79" t="s">
        <v>197</v>
      </c>
      <c r="D194" s="79"/>
      <c r="E194" s="79"/>
      <c r="F194" s="79"/>
      <c r="G194" s="189" t="n">
        <v>0.08599</v>
      </c>
      <c r="H194" s="190" t="n">
        <f aca="false">(H190+H193)*G194</f>
        <v>348.555828593133</v>
      </c>
      <c r="I194" s="191"/>
      <c r="J194" s="49"/>
      <c r="K194" s="49"/>
      <c r="L194" s="49"/>
    </row>
    <row r="195" s="45" customFormat="true" ht="13.9" hidden="false" customHeight="true" outlineLevel="0" collapsed="false">
      <c r="B195" s="188" t="s">
        <v>76</v>
      </c>
      <c r="C195" s="79" t="s">
        <v>198</v>
      </c>
      <c r="D195" s="79"/>
      <c r="E195" s="79"/>
      <c r="F195" s="79"/>
      <c r="G195" s="189"/>
      <c r="H195" s="190"/>
      <c r="I195" s="48"/>
      <c r="J195" s="48"/>
      <c r="K195" s="49"/>
      <c r="L195" s="49"/>
    </row>
    <row r="196" s="45" customFormat="true" ht="13.9" hidden="false" customHeight="true" outlineLevel="0" collapsed="false">
      <c r="B196" s="188"/>
      <c r="C196" s="79" t="s">
        <v>199</v>
      </c>
      <c r="D196" s="79"/>
      <c r="E196" s="79"/>
      <c r="F196" s="79"/>
      <c r="G196" s="189" t="n">
        <v>0.076</v>
      </c>
      <c r="H196" s="190" t="n">
        <f aca="false">SUM($H$190,$H$193,$H$194)/0.8575*G196</f>
        <v>390.148274293649</v>
      </c>
      <c r="I196" s="48"/>
      <c r="J196" s="49"/>
      <c r="K196" s="49"/>
      <c r="L196" s="49"/>
    </row>
    <row r="197" s="45" customFormat="true" ht="13.9" hidden="false" customHeight="true" outlineLevel="0" collapsed="false">
      <c r="B197" s="188"/>
      <c r="C197" s="79" t="s">
        <v>200</v>
      </c>
      <c r="D197" s="79"/>
      <c r="E197" s="79"/>
      <c r="F197" s="79"/>
      <c r="G197" s="189" t="n">
        <v>0.0165</v>
      </c>
      <c r="H197" s="190" t="n">
        <f aca="false">SUM($H$190,$H$193,$H$194)/0.8575*G197</f>
        <v>84.7032437611212</v>
      </c>
      <c r="I197" s="48"/>
      <c r="J197" s="49"/>
      <c r="K197" s="49"/>
      <c r="L197" s="49"/>
    </row>
    <row r="198" s="45" customFormat="true" ht="13.9" hidden="false" customHeight="true" outlineLevel="0" collapsed="false">
      <c r="B198" s="188"/>
      <c r="C198" s="79" t="s">
        <v>201</v>
      </c>
      <c r="D198" s="79"/>
      <c r="E198" s="79"/>
      <c r="F198" s="79"/>
      <c r="G198" s="189" t="n">
        <v>0.05</v>
      </c>
      <c r="H198" s="190" t="n">
        <f aca="false">SUM($H$190,$H$193,$H$194)/0.8575*G198</f>
        <v>256.676496245822</v>
      </c>
      <c r="I198" s="48"/>
      <c r="J198" s="49"/>
      <c r="K198" s="49"/>
      <c r="L198" s="49"/>
    </row>
    <row r="199" s="45" customFormat="true" ht="13.9" hidden="false" customHeight="true" outlineLevel="0" collapsed="false">
      <c r="B199" s="192"/>
      <c r="C199" s="193" t="s">
        <v>104</v>
      </c>
      <c r="D199" s="193"/>
      <c r="E199" s="193"/>
      <c r="F199" s="193"/>
      <c r="G199" s="194" t="n">
        <f aca="false">SUM(G193:G198)</f>
        <v>0.25849</v>
      </c>
      <c r="H199" s="95" t="n">
        <f aca="false">SUM(H193:H198)</f>
        <v>1198.14537926332</v>
      </c>
      <c r="I199" s="48"/>
      <c r="J199" s="49"/>
      <c r="K199" s="49"/>
      <c r="L199" s="49"/>
    </row>
    <row r="200" customFormat="false" ht="14.25" hidden="false" customHeight="true" outlineLevel="0" collapsed="false">
      <c r="B200" s="49"/>
      <c r="C200" s="49"/>
      <c r="D200" s="49"/>
      <c r="E200" s="49"/>
      <c r="F200" s="49"/>
      <c r="G200" s="49"/>
      <c r="H200" s="49"/>
      <c r="I200" s="48"/>
      <c r="J200" s="49"/>
      <c r="K200" s="49"/>
      <c r="L200" s="49"/>
    </row>
    <row r="201" s="45" customFormat="true" ht="14.25" hidden="false" customHeight="false" outlineLevel="0" collapsed="false">
      <c r="B201" s="74" t="s">
        <v>202</v>
      </c>
      <c r="C201" s="74"/>
      <c r="D201" s="74"/>
      <c r="E201" s="74"/>
      <c r="F201" s="74"/>
      <c r="G201" s="74"/>
      <c r="H201" s="74"/>
      <c r="I201" s="48"/>
      <c r="J201" s="49"/>
      <c r="K201" s="49"/>
      <c r="L201" s="49"/>
    </row>
    <row r="202" s="45" customFormat="true" ht="15.75" hidden="false" customHeight="true" outlineLevel="0" collapsed="false">
      <c r="B202" s="74" t="s">
        <v>203</v>
      </c>
      <c r="C202" s="74"/>
      <c r="D202" s="74"/>
      <c r="E202" s="74"/>
      <c r="F202" s="74"/>
      <c r="G202" s="74"/>
      <c r="H202" s="74"/>
      <c r="I202" s="48"/>
      <c r="J202" s="49"/>
      <c r="K202" s="49"/>
      <c r="L202" s="49"/>
    </row>
    <row r="203" s="45" customFormat="true" ht="13.8" hidden="false" customHeight="false" outlineLevel="0" collapsed="false">
      <c r="B203" s="179" t="s">
        <v>204</v>
      </c>
      <c r="C203" s="179"/>
      <c r="D203" s="179"/>
      <c r="E203" s="179"/>
      <c r="F203" s="179"/>
      <c r="G203" s="179"/>
      <c r="H203" s="179"/>
      <c r="I203" s="48"/>
      <c r="J203" s="49"/>
      <c r="K203" s="49"/>
      <c r="L203" s="49"/>
    </row>
    <row r="204" s="45" customFormat="true" ht="13.8" hidden="false" customHeight="false" outlineLevel="0" collapsed="false">
      <c r="B204" s="179" t="s">
        <v>205</v>
      </c>
      <c r="C204" s="179"/>
      <c r="D204" s="179"/>
      <c r="E204" s="179"/>
      <c r="F204" s="179"/>
      <c r="G204" s="179"/>
      <c r="H204" s="179"/>
      <c r="I204" s="48"/>
      <c r="J204" s="49"/>
      <c r="K204" s="49"/>
      <c r="L204" s="49"/>
    </row>
    <row r="205" s="45" customFormat="true" ht="49.35" hidden="false" customHeight="true" outlineLevel="0" collapsed="false">
      <c r="B205" s="109" t="s">
        <v>206</v>
      </c>
      <c r="C205" s="109"/>
      <c r="D205" s="109"/>
      <c r="E205" s="109"/>
      <c r="F205" s="109"/>
      <c r="G205" s="109"/>
      <c r="H205" s="109"/>
      <c r="I205" s="48"/>
      <c r="J205" s="49"/>
      <c r="K205" s="49"/>
      <c r="L205" s="49"/>
    </row>
    <row r="206" s="45" customFormat="true" ht="42.45" hidden="false" customHeight="true" outlineLevel="0" collapsed="false">
      <c r="B206" s="109" t="s">
        <v>207</v>
      </c>
      <c r="C206" s="109"/>
      <c r="D206" s="109"/>
      <c r="E206" s="109"/>
      <c r="F206" s="109"/>
      <c r="G206" s="109"/>
      <c r="H206" s="109"/>
      <c r="I206" s="48"/>
      <c r="J206" s="49"/>
      <c r="K206" s="49"/>
      <c r="L206" s="49"/>
    </row>
    <row r="207" s="45" customFormat="true" ht="14.25" hidden="false" customHeight="false" outlineLevel="0" collapsed="false">
      <c r="B207" s="179"/>
      <c r="C207" s="55"/>
      <c r="D207" s="55"/>
      <c r="E207" s="55"/>
      <c r="F207" s="55"/>
      <c r="G207" s="55"/>
      <c r="H207" s="55"/>
      <c r="I207" s="48"/>
      <c r="J207" s="49"/>
      <c r="K207" s="49"/>
      <c r="L207" s="49"/>
    </row>
    <row r="208" s="45" customFormat="true" ht="13.9" hidden="false" customHeight="true" outlineLevel="0" collapsed="false">
      <c r="B208" s="70" t="s">
        <v>208</v>
      </c>
      <c r="C208" s="70"/>
      <c r="D208" s="70"/>
      <c r="E208" s="70"/>
      <c r="F208" s="70"/>
      <c r="G208" s="70"/>
      <c r="H208" s="70"/>
      <c r="I208" s="48"/>
      <c r="J208" s="49"/>
      <c r="K208" s="49"/>
      <c r="L208" s="49"/>
    </row>
    <row r="209" s="45" customFormat="true" ht="14.25" hidden="false" customHeight="true" outlineLevel="0" collapsed="false">
      <c r="B209" s="76"/>
      <c r="C209" s="76"/>
      <c r="D209" s="76"/>
      <c r="E209" s="76"/>
      <c r="F209" s="76"/>
      <c r="G209" s="76"/>
      <c r="H209" s="76"/>
      <c r="I209" s="48"/>
      <c r="J209" s="49"/>
      <c r="K209" s="49"/>
      <c r="L209" s="49"/>
    </row>
    <row r="210" s="45" customFormat="true" ht="25.35" hidden="false" customHeight="true" outlineLevel="0" collapsed="false">
      <c r="B210" s="195"/>
      <c r="C210" s="137" t="s">
        <v>209</v>
      </c>
      <c r="D210" s="137"/>
      <c r="E210" s="137"/>
      <c r="F210" s="137"/>
      <c r="G210" s="137" t="s">
        <v>210</v>
      </c>
      <c r="H210" s="137"/>
      <c r="I210" s="48"/>
      <c r="J210" s="49"/>
      <c r="K210" s="49"/>
      <c r="L210" s="49"/>
    </row>
    <row r="211" s="45" customFormat="true" ht="18.75" hidden="false" customHeight="true" outlineLevel="0" collapsed="false">
      <c r="B211" s="78" t="s">
        <v>70</v>
      </c>
      <c r="C211" s="79" t="s">
        <v>211</v>
      </c>
      <c r="D211" s="79"/>
      <c r="E211" s="79"/>
      <c r="F211" s="79"/>
      <c r="G211" s="196" t="n">
        <f aca="false">G48</f>
        <v>1422</v>
      </c>
      <c r="H211" s="196"/>
      <c r="I211" s="48"/>
      <c r="J211" s="49"/>
      <c r="K211" s="49"/>
      <c r="L211" s="49"/>
    </row>
    <row r="212" s="45" customFormat="true" ht="24.6" hidden="false" customHeight="true" outlineLevel="0" collapsed="false">
      <c r="B212" s="78" t="s">
        <v>73</v>
      </c>
      <c r="C212" s="79" t="s">
        <v>212</v>
      </c>
      <c r="D212" s="79"/>
      <c r="E212" s="79"/>
      <c r="F212" s="79"/>
      <c r="G212" s="196" t="n">
        <f aca="false">G111</f>
        <v>1188.4732288</v>
      </c>
      <c r="H212" s="196"/>
      <c r="I212" s="48"/>
      <c r="J212" s="49"/>
      <c r="K212" s="49"/>
      <c r="L212" s="49"/>
    </row>
    <row r="213" s="45" customFormat="true" ht="13.9" hidden="false" customHeight="true" outlineLevel="0" collapsed="false">
      <c r="B213" s="78" t="s">
        <v>76</v>
      </c>
      <c r="C213" s="79" t="s">
        <v>213</v>
      </c>
      <c r="D213" s="79"/>
      <c r="E213" s="79"/>
      <c r="F213" s="79"/>
      <c r="G213" s="196" t="n">
        <f aca="false">H121</f>
        <v>101.0689344</v>
      </c>
      <c r="H213" s="196"/>
      <c r="I213" s="48"/>
      <c r="J213" s="49"/>
      <c r="K213" s="49"/>
      <c r="L213" s="49"/>
    </row>
    <row r="214" s="45" customFormat="true" ht="24.2" hidden="false" customHeight="true" outlineLevel="0" collapsed="false">
      <c r="B214" s="78" t="s">
        <v>79</v>
      </c>
      <c r="C214" s="79" t="s">
        <v>214</v>
      </c>
      <c r="D214" s="79"/>
      <c r="E214" s="79"/>
      <c r="F214" s="79"/>
      <c r="G214" s="196" t="n">
        <f aca="false">H175</f>
        <v>336.50238245312</v>
      </c>
      <c r="H214" s="196"/>
      <c r="I214" s="48"/>
      <c r="J214" s="49"/>
      <c r="K214" s="49"/>
      <c r="L214" s="49"/>
    </row>
    <row r="215" s="45" customFormat="true" ht="13.9" hidden="false" customHeight="true" outlineLevel="0" collapsed="false">
      <c r="B215" s="78" t="s">
        <v>124</v>
      </c>
      <c r="C215" s="79" t="s">
        <v>215</v>
      </c>
      <c r="D215" s="79"/>
      <c r="E215" s="79"/>
      <c r="F215" s="79"/>
      <c r="G215" s="196" t="n">
        <f aca="false">G184</f>
        <v>887.34</v>
      </c>
      <c r="H215" s="196"/>
      <c r="I215" s="48"/>
      <c r="J215" s="49"/>
      <c r="K215" s="49"/>
      <c r="L215" s="49"/>
    </row>
    <row r="216" s="45" customFormat="true" ht="13.9" hidden="false" customHeight="true" outlineLevel="0" collapsed="false">
      <c r="B216" s="78" t="s">
        <v>216</v>
      </c>
      <c r="C216" s="78"/>
      <c r="D216" s="78"/>
      <c r="E216" s="78"/>
      <c r="F216" s="78"/>
      <c r="G216" s="157" t="n">
        <f aca="false">G211+G212+G213+G214+G215</f>
        <v>3935.38454565312</v>
      </c>
      <c r="H216" s="157"/>
      <c r="I216" s="48"/>
      <c r="J216" s="49"/>
      <c r="K216" s="49"/>
      <c r="L216" s="49"/>
    </row>
    <row r="217" s="45" customFormat="true" ht="13.9" hidden="false" customHeight="true" outlineLevel="0" collapsed="false">
      <c r="B217" s="78" t="s">
        <v>126</v>
      </c>
      <c r="C217" s="79" t="s">
        <v>217</v>
      </c>
      <c r="D217" s="79"/>
      <c r="E217" s="79"/>
      <c r="F217" s="79"/>
      <c r="G217" s="196" t="n">
        <f aca="false">H199</f>
        <v>1198.14537926332</v>
      </c>
      <c r="H217" s="196"/>
      <c r="I217" s="48"/>
      <c r="J217" s="49"/>
      <c r="K217" s="49"/>
      <c r="L217" s="49"/>
    </row>
    <row r="218" s="45" customFormat="true" ht="13.9" hidden="false" customHeight="true" outlineLevel="0" collapsed="false">
      <c r="B218" s="66" t="s">
        <v>218</v>
      </c>
      <c r="C218" s="66"/>
      <c r="D218" s="66"/>
      <c r="E218" s="66"/>
      <c r="F218" s="66"/>
      <c r="G218" s="197" t="n">
        <f aca="false">G216+G217</f>
        <v>5133.52992491644</v>
      </c>
      <c r="H218" s="197"/>
      <c r="I218" s="198"/>
      <c r="J218" s="49"/>
      <c r="K218" s="49"/>
      <c r="L218" s="49"/>
    </row>
    <row r="219" s="45" customFormat="true" ht="14.25" hidden="false" customHeight="true" outlineLevel="0" collapsed="false">
      <c r="B219" s="199"/>
      <c r="C219" s="199"/>
      <c r="D219" s="199"/>
      <c r="E219" s="199"/>
      <c r="F219" s="199"/>
      <c r="G219" s="199"/>
      <c r="H219" s="199"/>
      <c r="I219" s="48"/>
      <c r="J219" s="49"/>
      <c r="K219" s="49"/>
      <c r="L219" s="49"/>
    </row>
    <row r="220" s="45" customFormat="true" ht="13.9" hidden="false" customHeight="true" outlineLevel="0" collapsed="false">
      <c r="B220" s="70" t="s">
        <v>219</v>
      </c>
      <c r="C220" s="70"/>
      <c r="D220" s="70"/>
      <c r="E220" s="70"/>
      <c r="F220" s="70"/>
      <c r="G220" s="70"/>
      <c r="H220" s="70"/>
      <c r="I220" s="48"/>
      <c r="J220" s="49"/>
      <c r="K220" s="49"/>
      <c r="L220" s="49"/>
    </row>
    <row r="221" customFormat="false" ht="14.25" hidden="false" customHeight="true" outlineLevel="0" collapsed="false">
      <c r="B221" s="49"/>
      <c r="C221" s="49"/>
      <c r="D221" s="49"/>
      <c r="E221" s="49"/>
      <c r="F221" s="49"/>
      <c r="G221" s="49"/>
      <c r="H221" s="49"/>
      <c r="I221" s="48"/>
      <c r="J221" s="49"/>
      <c r="K221" s="49"/>
      <c r="L221" s="49"/>
    </row>
    <row r="222" s="45" customFormat="true" ht="57.95" hidden="false" customHeight="true" outlineLevel="0" collapsed="false">
      <c r="B222" s="65" t="s">
        <v>220</v>
      </c>
      <c r="C222" s="65"/>
      <c r="D222" s="65" t="s">
        <v>221</v>
      </c>
      <c r="E222" s="65" t="s">
        <v>222</v>
      </c>
      <c r="F222" s="65" t="s">
        <v>223</v>
      </c>
      <c r="G222" s="65" t="s">
        <v>224</v>
      </c>
      <c r="H222" s="65" t="s">
        <v>225</v>
      </c>
      <c r="I222" s="48"/>
      <c r="J222" s="49"/>
      <c r="K222" s="49"/>
      <c r="L222" s="49"/>
    </row>
    <row r="223" s="45" customFormat="true" ht="54" hidden="false" customHeight="true" outlineLevel="0" collapsed="false">
      <c r="B223" s="58" t="s">
        <v>226</v>
      </c>
      <c r="C223" s="58" t="str">
        <f aca="false">G35</f>
        <v>Limpeza e Conservação</v>
      </c>
      <c r="D223" s="200" t="n">
        <f aca="false">G218</f>
        <v>5133.52992491644</v>
      </c>
      <c r="E223" s="58" t="n">
        <v>1</v>
      </c>
      <c r="F223" s="200" t="n">
        <f aca="false">D223*E223</f>
        <v>5133.52992491644</v>
      </c>
      <c r="G223" s="201" t="n">
        <v>6</v>
      </c>
      <c r="H223" s="200" t="n">
        <f aca="false">F223*G223</f>
        <v>30801.1795494986</v>
      </c>
      <c r="I223" s="48"/>
      <c r="J223" s="49"/>
      <c r="K223" s="49"/>
      <c r="L223" s="49"/>
    </row>
    <row r="224" s="45" customFormat="true" ht="13.9" hidden="false" customHeight="true" outlineLevel="0" collapsed="false">
      <c r="B224" s="65" t="s">
        <v>227</v>
      </c>
      <c r="C224" s="65"/>
      <c r="D224" s="65"/>
      <c r="E224" s="65"/>
      <c r="F224" s="65"/>
      <c r="G224" s="65"/>
      <c r="H224" s="202" t="n">
        <f aca="false">H223</f>
        <v>30801.1795494986</v>
      </c>
      <c r="I224" s="48"/>
      <c r="J224" s="49"/>
      <c r="K224" s="49"/>
      <c r="L224" s="49"/>
    </row>
    <row r="225" customFormat="false" ht="14.25" hidden="false" customHeight="true" outlineLevel="0" collapsed="false">
      <c r="B225" s="49"/>
      <c r="C225" s="49"/>
      <c r="D225" s="49"/>
      <c r="E225" s="49"/>
      <c r="F225" s="49"/>
      <c r="G225" s="49"/>
      <c r="H225" s="49"/>
      <c r="I225" s="48"/>
      <c r="J225" s="49"/>
      <c r="K225" s="49"/>
      <c r="L225" s="49"/>
    </row>
    <row r="226" s="45" customFormat="true" ht="15.75" hidden="false" customHeight="true" outlineLevel="0" collapsed="false">
      <c r="B226" s="96" t="s">
        <v>228</v>
      </c>
      <c r="C226" s="96"/>
      <c r="D226" s="96"/>
      <c r="E226" s="96"/>
      <c r="F226" s="96"/>
      <c r="G226" s="96"/>
      <c r="H226" s="96"/>
      <c r="I226" s="48"/>
      <c r="J226" s="49"/>
      <c r="K226" s="49"/>
      <c r="L226" s="49"/>
    </row>
    <row r="227" customFormat="false" ht="14.25" hidden="false" customHeight="false" outlineLevel="0" collapsed="false">
      <c r="B227" s="49"/>
      <c r="C227" s="49"/>
      <c r="D227" s="49"/>
      <c r="E227" s="49"/>
      <c r="F227" s="49"/>
      <c r="G227" s="49"/>
      <c r="H227" s="49"/>
      <c r="I227" s="48"/>
      <c r="J227" s="49"/>
      <c r="K227" s="49"/>
      <c r="L227" s="49"/>
    </row>
    <row r="228" s="45" customFormat="true" ht="14.1" hidden="false" customHeight="true" outlineLevel="0" collapsed="false">
      <c r="B228" s="176"/>
      <c r="C228" s="65" t="s">
        <v>229</v>
      </c>
      <c r="D228" s="65"/>
      <c r="E228" s="65"/>
      <c r="F228" s="65"/>
      <c r="G228" s="65"/>
      <c r="H228" s="65"/>
      <c r="I228" s="48"/>
      <c r="J228" s="49"/>
      <c r="K228" s="49"/>
      <c r="L228" s="49"/>
    </row>
    <row r="229" s="45" customFormat="true" ht="14.1" hidden="false" customHeight="true" outlineLevel="0" collapsed="false">
      <c r="B229" s="176"/>
      <c r="C229" s="203" t="s">
        <v>5</v>
      </c>
      <c r="D229" s="203"/>
      <c r="E229" s="203"/>
      <c r="F229" s="203"/>
      <c r="G229" s="65" t="s">
        <v>230</v>
      </c>
      <c r="H229" s="65"/>
      <c r="I229" s="48"/>
      <c r="J229" s="49"/>
      <c r="K229" s="49"/>
      <c r="L229" s="49"/>
    </row>
    <row r="230" s="45" customFormat="true" ht="14.25" hidden="false" customHeight="true" outlineLevel="0" collapsed="false">
      <c r="B230" s="100" t="s">
        <v>70</v>
      </c>
      <c r="C230" s="204" t="s">
        <v>231</v>
      </c>
      <c r="D230" s="204"/>
      <c r="E230" s="204"/>
      <c r="F230" s="204"/>
      <c r="G230" s="205" t="n">
        <f aca="false">F223</f>
        <v>5133.52992491644</v>
      </c>
      <c r="H230" s="205"/>
      <c r="I230" s="48"/>
      <c r="J230" s="49"/>
      <c r="K230" s="49"/>
      <c r="L230" s="49"/>
    </row>
    <row r="231" s="45" customFormat="true" ht="36" hidden="false" customHeight="true" outlineLevel="0" collapsed="false">
      <c r="B231" s="58" t="s">
        <v>73</v>
      </c>
      <c r="C231" s="204" t="s">
        <v>232</v>
      </c>
      <c r="D231" s="204"/>
      <c r="E231" s="204"/>
      <c r="F231" s="204"/>
      <c r="G231" s="205" t="n">
        <f aca="false">H224</f>
        <v>30801.1795494986</v>
      </c>
      <c r="H231" s="205"/>
      <c r="I231" s="48"/>
      <c r="J231" s="49"/>
      <c r="K231" s="49"/>
      <c r="L231" s="49"/>
    </row>
    <row r="232" s="45" customFormat="true" ht="43.5" hidden="false" customHeight="true" outlineLevel="0" collapsed="false">
      <c r="B232" s="58" t="s">
        <v>76</v>
      </c>
      <c r="C232" s="79" t="s">
        <v>233</v>
      </c>
      <c r="D232" s="79"/>
      <c r="E232" s="79"/>
      <c r="F232" s="79"/>
      <c r="G232" s="206" t="n">
        <f aca="false">G231*24</f>
        <v>739228.309187967</v>
      </c>
      <c r="H232" s="206"/>
      <c r="I232" s="48"/>
      <c r="J232" s="49"/>
      <c r="K232" s="49"/>
      <c r="L232" s="49"/>
    </row>
    <row r="233" customFormat="false" ht="14.25" hidden="false" customHeight="true" outlineLevel="0" collapsed="false">
      <c r="B233" s="49"/>
      <c r="C233" s="49"/>
      <c r="D233" s="49"/>
      <c r="E233" s="49"/>
      <c r="F233" s="49"/>
      <c r="G233" s="49"/>
      <c r="H233" s="49"/>
      <c r="I233" s="48"/>
      <c r="J233" s="49"/>
      <c r="K233" s="49"/>
      <c r="L233" s="49"/>
    </row>
    <row r="234" s="45" customFormat="true" ht="13.8" hidden="false" customHeight="false" outlineLevel="0" collapsed="false">
      <c r="B234" s="207" t="s">
        <v>234</v>
      </c>
      <c r="C234" s="207"/>
      <c r="D234" s="207"/>
      <c r="E234" s="207"/>
      <c r="F234" s="207"/>
      <c r="G234" s="207"/>
      <c r="H234" s="207"/>
      <c r="I234" s="48"/>
      <c r="J234" s="49"/>
      <c r="K234" s="49"/>
      <c r="L234" s="49"/>
    </row>
    <row r="235" customFormat="false" ht="13.8" hidden="false" customHeight="false" outlineLevel="0" collapsed="false">
      <c r="I235" s="48"/>
      <c r="J235" s="49"/>
      <c r="K235" s="49"/>
      <c r="L235" s="49"/>
    </row>
    <row r="237" customFormat="false" ht="91.15" hidden="false" customHeight="true" outlineLevel="0" collapsed="false">
      <c r="B237" s="208" t="s">
        <v>235</v>
      </c>
      <c r="C237" s="208"/>
      <c r="D237" s="208"/>
      <c r="E237" s="208"/>
      <c r="F237" s="208"/>
      <c r="G237" s="208"/>
      <c r="H237" s="208"/>
      <c r="I237" s="46" t="s">
        <v>63</v>
      </c>
    </row>
  </sheetData>
  <mergeCells count="205">
    <mergeCell ref="B1:H2"/>
    <mergeCell ref="B3:H3"/>
    <mergeCell ref="B4:H4"/>
    <mergeCell ref="B5:H5"/>
    <mergeCell ref="B6:H6"/>
    <mergeCell ref="B7:H7"/>
    <mergeCell ref="B8:F8"/>
    <mergeCell ref="B10:H10"/>
    <mergeCell ref="C12:F12"/>
    <mergeCell ref="G12:H12"/>
    <mergeCell ref="C13:F13"/>
    <mergeCell ref="G13:H13"/>
    <mergeCell ref="C14:F14"/>
    <mergeCell ref="G14:H14"/>
    <mergeCell ref="C15:F15"/>
    <mergeCell ref="G15:H15"/>
    <mergeCell ref="B16:H18"/>
    <mergeCell ref="C19:F19"/>
    <mergeCell ref="G19:H19"/>
    <mergeCell ref="C20:F20"/>
    <mergeCell ref="G20:H20"/>
    <mergeCell ref="B21:H21"/>
    <mergeCell ref="B22:H23"/>
    <mergeCell ref="B24:H25"/>
    <mergeCell ref="B28:H28"/>
    <mergeCell ref="B30:H30"/>
    <mergeCell ref="B31:H31"/>
    <mergeCell ref="B34:H34"/>
    <mergeCell ref="C35:F35"/>
    <mergeCell ref="G35:H35"/>
    <mergeCell ref="C36:F36"/>
    <mergeCell ref="G36:H36"/>
    <mergeCell ref="C37:F37"/>
    <mergeCell ref="G37:H37"/>
    <mergeCell ref="C38:F38"/>
    <mergeCell ref="G38:H38"/>
    <mergeCell ref="B40:H40"/>
    <mergeCell ref="B41:H41"/>
    <mergeCell ref="B42:H42"/>
    <mergeCell ref="B45:H45"/>
    <mergeCell ref="C46:F46"/>
    <mergeCell ref="G46:H46"/>
    <mergeCell ref="C47:F47"/>
    <mergeCell ref="G47:H47"/>
    <mergeCell ref="B48:F48"/>
    <mergeCell ref="G48:H48"/>
    <mergeCell ref="B49:H50"/>
    <mergeCell ref="B52:H52"/>
    <mergeCell ref="B54:H54"/>
    <mergeCell ref="B55:H55"/>
    <mergeCell ref="C56:F56"/>
    <mergeCell ref="C57:F57"/>
    <mergeCell ref="C58:F58"/>
    <mergeCell ref="B59:F59"/>
    <mergeCell ref="B60:H62"/>
    <mergeCell ref="B63:H64"/>
    <mergeCell ref="B66:H68"/>
    <mergeCell ref="B69:G69"/>
    <mergeCell ref="C71:F71"/>
    <mergeCell ref="C72:F72"/>
    <mergeCell ref="C73:F73"/>
    <mergeCell ref="C74:F74"/>
    <mergeCell ref="C75:F75"/>
    <mergeCell ref="C76:F76"/>
    <mergeCell ref="C77:F77"/>
    <mergeCell ref="C78:F78"/>
    <mergeCell ref="C79:F79"/>
    <mergeCell ref="B80:F80"/>
    <mergeCell ref="B82:H83"/>
    <mergeCell ref="B84:H85"/>
    <mergeCell ref="B86:H86"/>
    <mergeCell ref="B87:H87"/>
    <mergeCell ref="B89:H89"/>
    <mergeCell ref="C91:F91"/>
    <mergeCell ref="G91:H91"/>
    <mergeCell ref="C92:F92"/>
    <mergeCell ref="G92:H92"/>
    <mergeCell ref="C93:F93"/>
    <mergeCell ref="G93:H93"/>
    <mergeCell ref="C94:F94"/>
    <mergeCell ref="G94:H94"/>
    <mergeCell ref="C95:F95"/>
    <mergeCell ref="G95:H95"/>
    <mergeCell ref="B96:F96"/>
    <mergeCell ref="G96:H96"/>
    <mergeCell ref="B98:H98"/>
    <mergeCell ref="B99:H99"/>
    <mergeCell ref="B100:H101"/>
    <mergeCell ref="B102:H102"/>
    <mergeCell ref="B103:H103"/>
    <mergeCell ref="C104:H104"/>
    <mergeCell ref="B105:H105"/>
    <mergeCell ref="C107:F107"/>
    <mergeCell ref="G107:H107"/>
    <mergeCell ref="C108:F108"/>
    <mergeCell ref="G108:H108"/>
    <mergeCell ref="C109:F109"/>
    <mergeCell ref="G109:H109"/>
    <mergeCell ref="C110:F110"/>
    <mergeCell ref="G110:H110"/>
    <mergeCell ref="B111:F111"/>
    <mergeCell ref="G111:H111"/>
    <mergeCell ref="B113:H113"/>
    <mergeCell ref="C115:F115"/>
    <mergeCell ref="C116:F116"/>
    <mergeCell ref="C117:F117"/>
    <mergeCell ref="C118:F118"/>
    <mergeCell ref="C119:F119"/>
    <mergeCell ref="C120:F120"/>
    <mergeCell ref="C121:F121"/>
    <mergeCell ref="B123:H126"/>
    <mergeCell ref="B128:H128"/>
    <mergeCell ref="B129:H129"/>
    <mergeCell ref="B131:H131"/>
    <mergeCell ref="B133:H133"/>
    <mergeCell ref="B135:G135"/>
    <mergeCell ref="B137:H137"/>
    <mergeCell ref="C139:F139"/>
    <mergeCell ref="C140:F140"/>
    <mergeCell ref="C141:F141"/>
    <mergeCell ref="C142:F142"/>
    <mergeCell ref="C143:F143"/>
    <mergeCell ref="C144:F144"/>
    <mergeCell ref="C145:F145"/>
    <mergeCell ref="C146:F146"/>
    <mergeCell ref="B148:H149"/>
    <mergeCell ref="B150:H150"/>
    <mergeCell ref="B152:H152"/>
    <mergeCell ref="B154:H154"/>
    <mergeCell ref="B156:H156"/>
    <mergeCell ref="B158:H158"/>
    <mergeCell ref="B160:H160"/>
    <mergeCell ref="B162:H162"/>
    <mergeCell ref="C164:F164"/>
    <mergeCell ref="C165:F165"/>
    <mergeCell ref="B166:F166"/>
    <mergeCell ref="B167:H168"/>
    <mergeCell ref="B170:H170"/>
    <mergeCell ref="B171:H171"/>
    <mergeCell ref="C172:F172"/>
    <mergeCell ref="C173:F173"/>
    <mergeCell ref="C174:F174"/>
    <mergeCell ref="C175:F175"/>
    <mergeCell ref="B177:H177"/>
    <mergeCell ref="C179:F179"/>
    <mergeCell ref="G179:H179"/>
    <mergeCell ref="C180:F180"/>
    <mergeCell ref="G180:H180"/>
    <mergeCell ref="C181:F181"/>
    <mergeCell ref="G181:H181"/>
    <mergeCell ref="C182:F182"/>
    <mergeCell ref="G182:H182"/>
    <mergeCell ref="C183:F183"/>
    <mergeCell ref="G183:H183"/>
    <mergeCell ref="C184:F184"/>
    <mergeCell ref="G184:H184"/>
    <mergeCell ref="B186:H186"/>
    <mergeCell ref="B188:H188"/>
    <mergeCell ref="B190:G190"/>
    <mergeCell ref="C192:F192"/>
    <mergeCell ref="C193:F193"/>
    <mergeCell ref="C194:F194"/>
    <mergeCell ref="C195:F195"/>
    <mergeCell ref="C196:F196"/>
    <mergeCell ref="C197:F197"/>
    <mergeCell ref="C198:F198"/>
    <mergeCell ref="C199:F199"/>
    <mergeCell ref="B201:H201"/>
    <mergeCell ref="B202:H202"/>
    <mergeCell ref="B205:H205"/>
    <mergeCell ref="B206:H206"/>
    <mergeCell ref="B208:H208"/>
    <mergeCell ref="C210:F210"/>
    <mergeCell ref="G210:H210"/>
    <mergeCell ref="C211:F211"/>
    <mergeCell ref="G211:H211"/>
    <mergeCell ref="C212:F212"/>
    <mergeCell ref="G212:H212"/>
    <mergeCell ref="C213:F213"/>
    <mergeCell ref="G213:H213"/>
    <mergeCell ref="C214:F214"/>
    <mergeCell ref="G214:H214"/>
    <mergeCell ref="C215:F215"/>
    <mergeCell ref="G215:H215"/>
    <mergeCell ref="B216:F216"/>
    <mergeCell ref="G216:H216"/>
    <mergeCell ref="C217:F217"/>
    <mergeCell ref="G217:H217"/>
    <mergeCell ref="B218:F218"/>
    <mergeCell ref="G218:H218"/>
    <mergeCell ref="B220:H220"/>
    <mergeCell ref="B222:C222"/>
    <mergeCell ref="B224:G224"/>
    <mergeCell ref="B226:H226"/>
    <mergeCell ref="C228:H228"/>
    <mergeCell ref="C229:F229"/>
    <mergeCell ref="G229:H229"/>
    <mergeCell ref="C230:F230"/>
    <mergeCell ref="G230:H230"/>
    <mergeCell ref="C231:F231"/>
    <mergeCell ref="G231:H231"/>
    <mergeCell ref="C232:F232"/>
    <mergeCell ref="G232:H232"/>
    <mergeCell ref="B234:H234"/>
    <mergeCell ref="B237:H237"/>
  </mergeCells>
  <printOptions headings="false" gridLines="false" gridLinesSet="true" horizontalCentered="false" verticalCentered="false"/>
  <pageMargins left="0.161111111111111" right="0" top="0.138888888888889" bottom="0.138888888888889" header="0" footer="0"/>
  <pageSetup paperSize="9" scale="89" fitToWidth="1" fitToHeight="1" pageOrder="downThenOver" orientation="portrait" blackAndWhite="false" draft="false" cellComments="none" horizontalDpi="300" verticalDpi="300" copies="1"/>
  <headerFooter differentFirst="false" differentOddEven="false">
    <oddHeader>&amp;C&amp;10&amp;A</oddHeader>
    <oddFooter>&amp;C&amp;10Página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L238"/>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K10" activeCellId="0" sqref="K10"/>
    </sheetView>
  </sheetViews>
  <sheetFormatPr defaultColWidth="9.83984375" defaultRowHeight="13.8" zeroHeight="false" outlineLevelRow="0" outlineLevelCol="0"/>
  <cols>
    <col collapsed="false" customWidth="true" hidden="false" outlineLevel="0" max="1" min="1" style="0" width="4.22"/>
    <col collapsed="false" customWidth="true" hidden="false" outlineLevel="0" max="2" min="2" style="45" width="10"/>
    <col collapsed="false" customWidth="false" hidden="false" outlineLevel="0" max="3" min="3" style="45" width="9.88"/>
    <col collapsed="false" customWidth="true" hidden="false" outlineLevel="0" max="4" min="4" style="45" width="12.66"/>
    <col collapsed="false" customWidth="true" hidden="false" outlineLevel="0" max="5" min="5" style="45" width="9.38"/>
    <col collapsed="false" customWidth="true" hidden="false" outlineLevel="0" max="6" min="6" style="45" width="11.87"/>
    <col collapsed="false" customWidth="true" hidden="false" outlineLevel="0" max="8" min="7" style="45" width="23.25"/>
    <col collapsed="false" customWidth="true" hidden="false" outlineLevel="0" max="9" min="9" style="46" width="3.8"/>
    <col collapsed="false" customWidth="true" hidden="false" outlineLevel="0" max="10" min="10" style="45" width="15.25"/>
    <col collapsed="false" customWidth="true" hidden="false" outlineLevel="0" max="11" min="11" style="45" width="12.87"/>
    <col collapsed="false" customWidth="true" hidden="false" outlineLevel="0" max="65" min="12" style="45" width="10.38"/>
  </cols>
  <sheetData>
    <row r="1" customFormat="false" ht="13.8" hidden="false" customHeight="false" outlineLevel="0" collapsed="false">
      <c r="B1" s="47" t="s">
        <v>64</v>
      </c>
      <c r="C1" s="47"/>
      <c r="D1" s="47"/>
      <c r="E1" s="47"/>
      <c r="F1" s="47"/>
      <c r="G1" s="47"/>
      <c r="H1" s="47"/>
      <c r="I1" s="48"/>
      <c r="J1" s="49"/>
      <c r="K1" s="49"/>
      <c r="L1" s="49"/>
    </row>
    <row r="2" customFormat="false" ht="13.8" hidden="false" customHeight="false" outlineLevel="0" collapsed="false">
      <c r="B2" s="47"/>
      <c r="C2" s="47"/>
      <c r="D2" s="47"/>
      <c r="E2" s="47"/>
      <c r="F2" s="47"/>
      <c r="G2" s="47"/>
      <c r="H2" s="47"/>
      <c r="I2" s="48"/>
      <c r="J2" s="49"/>
      <c r="K2" s="49"/>
      <c r="L2" s="49"/>
    </row>
    <row r="3" customFormat="false" ht="13.8" hidden="false" customHeight="false" outlineLevel="0" collapsed="false">
      <c r="B3" s="50"/>
      <c r="C3" s="50"/>
      <c r="D3" s="50"/>
      <c r="E3" s="50"/>
      <c r="F3" s="50"/>
      <c r="G3" s="50"/>
      <c r="H3" s="50"/>
      <c r="I3" s="48"/>
      <c r="J3" s="49"/>
      <c r="K3" s="49"/>
      <c r="L3" s="49"/>
    </row>
    <row r="4" customFormat="false" ht="13.8" hidden="false" customHeight="false" outlineLevel="0" collapsed="false">
      <c r="B4" s="47" t="s">
        <v>65</v>
      </c>
      <c r="C4" s="47"/>
      <c r="D4" s="47"/>
      <c r="E4" s="47"/>
      <c r="F4" s="47"/>
      <c r="G4" s="47"/>
      <c r="H4" s="47"/>
      <c r="I4" s="48"/>
      <c r="J4" s="49"/>
      <c r="K4" s="49"/>
      <c r="L4" s="49"/>
    </row>
    <row r="5" customFormat="false" ht="13.8" hidden="false" customHeight="false" outlineLevel="0" collapsed="false">
      <c r="B5" s="51"/>
      <c r="C5" s="51"/>
      <c r="D5" s="51"/>
      <c r="E5" s="51"/>
      <c r="F5" s="51"/>
      <c r="G5" s="51"/>
      <c r="H5" s="51"/>
      <c r="I5" s="48"/>
      <c r="J5" s="49"/>
      <c r="K5" s="49"/>
      <c r="L5" s="49"/>
    </row>
    <row r="6" customFormat="false" ht="14.1" hidden="false" customHeight="true" outlineLevel="0" collapsed="false">
      <c r="B6" s="52" t="s">
        <v>66</v>
      </c>
      <c r="C6" s="52"/>
      <c r="D6" s="52"/>
      <c r="E6" s="52"/>
      <c r="F6" s="52"/>
      <c r="G6" s="52"/>
      <c r="H6" s="52"/>
      <c r="I6" s="48"/>
      <c r="J6" s="49"/>
      <c r="K6" s="49"/>
      <c r="L6" s="49"/>
    </row>
    <row r="7" customFormat="false" ht="13.9" hidden="false" customHeight="true" outlineLevel="0" collapsed="false">
      <c r="B7" s="53" t="s">
        <v>67</v>
      </c>
      <c r="C7" s="53"/>
      <c r="D7" s="53"/>
      <c r="E7" s="53"/>
      <c r="F7" s="53"/>
      <c r="G7" s="53"/>
      <c r="H7" s="53"/>
      <c r="I7" s="48"/>
      <c r="J7" s="49"/>
      <c r="K7" s="49"/>
      <c r="L7" s="49"/>
    </row>
    <row r="8" customFormat="false" ht="13.9" hidden="false" customHeight="true" outlineLevel="0" collapsed="false">
      <c r="B8" s="54" t="s">
        <v>68</v>
      </c>
      <c r="C8" s="54"/>
      <c r="D8" s="54"/>
      <c r="E8" s="54"/>
      <c r="F8" s="54"/>
      <c r="G8" s="55"/>
      <c r="H8" s="55"/>
      <c r="I8" s="48"/>
      <c r="J8" s="49"/>
      <c r="K8" s="49"/>
      <c r="L8" s="49"/>
    </row>
    <row r="9" customFormat="false" ht="13.8" hidden="false" customHeight="false" outlineLevel="0" collapsed="false">
      <c r="B9" s="56"/>
      <c r="C9" s="56"/>
      <c r="D9" s="56"/>
      <c r="E9" s="56"/>
      <c r="F9" s="56"/>
      <c r="G9" s="55"/>
      <c r="H9" s="55"/>
      <c r="I9" s="48"/>
      <c r="J9" s="49"/>
      <c r="K9" s="49"/>
      <c r="L9" s="49"/>
    </row>
    <row r="10" customFormat="false" ht="13.8" hidden="false" customHeight="false" outlineLevel="0" collapsed="false">
      <c r="B10" s="47" t="s">
        <v>69</v>
      </c>
      <c r="C10" s="47"/>
      <c r="D10" s="47"/>
      <c r="E10" s="47"/>
      <c r="F10" s="47"/>
      <c r="G10" s="47"/>
      <c r="H10" s="47"/>
      <c r="I10" s="48"/>
      <c r="J10" s="49"/>
      <c r="K10" s="49"/>
      <c r="L10" s="49"/>
    </row>
    <row r="11" customFormat="false" ht="13.8" hidden="false" customHeight="false" outlineLevel="0" collapsed="false">
      <c r="B11" s="57"/>
      <c r="C11" s="57"/>
      <c r="D11" s="57"/>
      <c r="E11" s="57"/>
      <c r="F11" s="57"/>
      <c r="G11" s="57"/>
      <c r="H11" s="57"/>
      <c r="I11" s="48"/>
      <c r="J11" s="49"/>
      <c r="K11" s="49"/>
      <c r="L11" s="49"/>
    </row>
    <row r="12" customFormat="false" ht="13.9" hidden="false" customHeight="true" outlineLevel="0" collapsed="false">
      <c r="B12" s="58" t="s">
        <v>70</v>
      </c>
      <c r="C12" s="59" t="s">
        <v>71</v>
      </c>
      <c r="D12" s="59"/>
      <c r="E12" s="59"/>
      <c r="F12" s="59"/>
      <c r="G12" s="60" t="s">
        <v>72</v>
      </c>
      <c r="H12" s="60"/>
      <c r="I12" s="48"/>
      <c r="J12" s="49"/>
      <c r="K12" s="49"/>
      <c r="L12" s="49"/>
    </row>
    <row r="13" customFormat="false" ht="15.75" hidden="false" customHeight="true" outlineLevel="0" collapsed="false">
      <c r="B13" s="58" t="s">
        <v>73</v>
      </c>
      <c r="C13" s="59" t="s">
        <v>74</v>
      </c>
      <c r="D13" s="59"/>
      <c r="E13" s="59"/>
      <c r="F13" s="59"/>
      <c r="G13" s="61" t="s">
        <v>75</v>
      </c>
      <c r="H13" s="61"/>
      <c r="I13" s="48"/>
      <c r="J13" s="49"/>
      <c r="K13" s="49"/>
      <c r="L13" s="49"/>
    </row>
    <row r="14" customFormat="false" ht="28.15" hidden="false" customHeight="true" outlineLevel="0" collapsed="false">
      <c r="B14" s="58" t="s">
        <v>76</v>
      </c>
      <c r="C14" s="59" t="s">
        <v>77</v>
      </c>
      <c r="D14" s="59"/>
      <c r="E14" s="59"/>
      <c r="F14" s="59"/>
      <c r="G14" s="62" t="s">
        <v>78</v>
      </c>
      <c r="H14" s="62"/>
      <c r="I14" s="48"/>
      <c r="J14" s="49"/>
      <c r="K14" s="49"/>
      <c r="L14" s="49"/>
    </row>
    <row r="15" customFormat="false" ht="14.1" hidden="false" customHeight="true" outlineLevel="0" collapsed="false">
      <c r="B15" s="58" t="s">
        <v>79</v>
      </c>
      <c r="C15" s="63" t="s">
        <v>80</v>
      </c>
      <c r="D15" s="63"/>
      <c r="E15" s="63"/>
      <c r="F15" s="63"/>
      <c r="G15" s="64" t="n">
        <v>24</v>
      </c>
      <c r="H15" s="64"/>
      <c r="I15" s="48"/>
      <c r="J15" s="49"/>
      <c r="K15" s="49"/>
      <c r="L15" s="49"/>
    </row>
    <row r="16" customFormat="false" ht="13.8" hidden="false" customHeight="false" outlineLevel="0" collapsed="false">
      <c r="B16" s="47" t="s">
        <v>81</v>
      </c>
      <c r="C16" s="47"/>
      <c r="D16" s="47"/>
      <c r="E16" s="47"/>
      <c r="F16" s="47"/>
      <c r="G16" s="47"/>
      <c r="H16" s="47"/>
      <c r="I16" s="48"/>
      <c r="J16" s="49"/>
      <c r="K16" s="49"/>
      <c r="L16" s="49"/>
    </row>
    <row r="17" customFormat="false" ht="13.8" hidden="false" customHeight="false" outlineLevel="0" collapsed="false">
      <c r="B17" s="47"/>
      <c r="C17" s="47"/>
      <c r="D17" s="47"/>
      <c r="E17" s="47"/>
      <c r="F17" s="47"/>
      <c r="G17" s="47"/>
      <c r="H17" s="47"/>
      <c r="I17" s="48"/>
      <c r="J17" s="49"/>
      <c r="K17" s="49"/>
      <c r="L17" s="49"/>
    </row>
    <row r="18" customFormat="false" ht="13.8" hidden="false" customHeight="false" outlineLevel="0" collapsed="false">
      <c r="B18" s="47"/>
      <c r="C18" s="47"/>
      <c r="D18" s="47"/>
      <c r="E18" s="47"/>
      <c r="F18" s="47"/>
      <c r="G18" s="47"/>
      <c r="H18" s="47"/>
      <c r="I18" s="48"/>
      <c r="J18" s="49"/>
      <c r="K18" s="49"/>
      <c r="L18" s="49"/>
    </row>
    <row r="19" customFormat="false" ht="25.5" hidden="false" customHeight="true" outlineLevel="0" collapsed="false">
      <c r="B19" s="65" t="s">
        <v>82</v>
      </c>
      <c r="C19" s="66" t="s">
        <v>83</v>
      </c>
      <c r="D19" s="66"/>
      <c r="E19" s="66"/>
      <c r="F19" s="66"/>
      <c r="G19" s="66" t="s">
        <v>84</v>
      </c>
      <c r="H19" s="66"/>
      <c r="I19" s="48"/>
      <c r="J19" s="49"/>
      <c r="K19" s="49"/>
      <c r="L19" s="49"/>
    </row>
    <row r="20" customFormat="false" ht="46.5" hidden="false" customHeight="true" outlineLevel="0" collapsed="false">
      <c r="B20" s="58" t="s">
        <v>85</v>
      </c>
      <c r="C20" s="58" t="s">
        <v>86</v>
      </c>
      <c r="D20" s="58"/>
      <c r="E20" s="58"/>
      <c r="F20" s="58"/>
      <c r="G20" s="58" t="s">
        <v>236</v>
      </c>
      <c r="H20" s="58"/>
      <c r="I20" s="48"/>
      <c r="J20" s="49"/>
      <c r="K20" s="49"/>
      <c r="L20" s="49"/>
    </row>
    <row r="21" customFormat="false" ht="14.25" hidden="false" customHeight="false" outlineLevel="0" collapsed="false">
      <c r="B21" s="67"/>
      <c r="C21" s="67"/>
      <c r="D21" s="67"/>
      <c r="E21" s="67"/>
      <c r="F21" s="67"/>
      <c r="G21" s="67"/>
      <c r="H21" s="67"/>
      <c r="I21" s="48"/>
      <c r="J21" s="49"/>
      <c r="K21" s="49"/>
      <c r="L21" s="49"/>
    </row>
    <row r="22" customFormat="false" ht="13.9" hidden="false" customHeight="true" outlineLevel="0" collapsed="false">
      <c r="B22" s="68" t="s">
        <v>88</v>
      </c>
      <c r="C22" s="68"/>
      <c r="D22" s="68"/>
      <c r="E22" s="68"/>
      <c r="F22" s="68"/>
      <c r="G22" s="68"/>
      <c r="H22" s="68"/>
      <c r="I22" s="48"/>
      <c r="J22" s="49"/>
      <c r="K22" s="49"/>
      <c r="L22" s="49"/>
    </row>
    <row r="23" customFormat="false" ht="14.25" hidden="false" customHeight="false" outlineLevel="0" collapsed="false">
      <c r="B23" s="68"/>
      <c r="C23" s="68"/>
      <c r="D23" s="68"/>
      <c r="E23" s="68"/>
      <c r="F23" s="68"/>
      <c r="G23" s="68"/>
      <c r="H23" s="68"/>
      <c r="I23" s="48"/>
      <c r="J23" s="49"/>
      <c r="K23" s="49"/>
      <c r="L23" s="49"/>
    </row>
    <row r="24" customFormat="false" ht="14.25" hidden="false" customHeight="true" outlineLevel="0" collapsed="false">
      <c r="B24" s="68" t="s">
        <v>89</v>
      </c>
      <c r="C24" s="68"/>
      <c r="D24" s="68"/>
      <c r="E24" s="68"/>
      <c r="F24" s="68"/>
      <c r="G24" s="68"/>
      <c r="H24" s="68"/>
      <c r="I24" s="48"/>
      <c r="J24" s="49"/>
      <c r="K24" s="49"/>
      <c r="L24" s="49"/>
    </row>
    <row r="25" customFormat="false" ht="13.8" hidden="false" customHeight="false" outlineLevel="0" collapsed="false">
      <c r="B25" s="68"/>
      <c r="C25" s="68"/>
      <c r="D25" s="68"/>
      <c r="E25" s="68"/>
      <c r="F25" s="68"/>
      <c r="G25" s="68"/>
      <c r="H25" s="68"/>
      <c r="I25" s="48"/>
      <c r="J25" s="49"/>
      <c r="K25" s="49"/>
      <c r="L25" s="49"/>
    </row>
    <row r="26" customFormat="false" ht="13.8" hidden="false" customHeight="false" outlineLevel="0" collapsed="false">
      <c r="B26" s="69"/>
      <c r="C26" s="69"/>
      <c r="D26" s="69"/>
      <c r="E26" s="69"/>
      <c r="F26" s="69"/>
      <c r="G26" s="69"/>
      <c r="H26" s="69"/>
      <c r="I26" s="48"/>
      <c r="J26" s="49"/>
      <c r="K26" s="49"/>
      <c r="L26" s="49"/>
    </row>
    <row r="27" customFormat="false" ht="13.8" hidden="false" customHeight="false" outlineLevel="0" collapsed="false">
      <c r="B27" s="69"/>
      <c r="C27" s="69"/>
      <c r="D27" s="69"/>
      <c r="E27" s="69"/>
      <c r="F27" s="69"/>
      <c r="G27" s="69"/>
      <c r="H27" s="69"/>
      <c r="I27" s="48"/>
      <c r="J27" s="49"/>
      <c r="K27" s="49"/>
      <c r="L27" s="49"/>
    </row>
    <row r="28" customFormat="false" ht="14.25" hidden="false" customHeight="true" outlineLevel="0" collapsed="false">
      <c r="B28" s="70" t="s">
        <v>90</v>
      </c>
      <c r="C28" s="70"/>
      <c r="D28" s="70"/>
      <c r="E28" s="70"/>
      <c r="F28" s="70"/>
      <c r="G28" s="70"/>
      <c r="H28" s="70"/>
      <c r="I28" s="48"/>
      <c r="J28" s="49"/>
      <c r="K28" s="49"/>
      <c r="L28" s="49"/>
    </row>
    <row r="29" customFormat="false" ht="13.8" hidden="false" customHeight="false" outlineLevel="0" collapsed="false">
      <c r="B29" s="71"/>
      <c r="C29" s="69"/>
      <c r="D29" s="72"/>
      <c r="E29" s="69"/>
      <c r="F29" s="69"/>
      <c r="G29" s="69"/>
      <c r="H29" s="69"/>
      <c r="I29" s="48"/>
      <c r="J29" s="49"/>
      <c r="K29" s="49"/>
      <c r="L29" s="49"/>
    </row>
    <row r="30" customFormat="false" ht="13.8" hidden="false" customHeight="false" outlineLevel="0" collapsed="false">
      <c r="B30" s="73" t="s">
        <v>91</v>
      </c>
      <c r="C30" s="73"/>
      <c r="D30" s="73"/>
      <c r="E30" s="73"/>
      <c r="F30" s="73"/>
      <c r="G30" s="73"/>
      <c r="H30" s="73"/>
      <c r="I30" s="48"/>
      <c r="J30" s="49"/>
      <c r="K30" s="49"/>
      <c r="L30" s="49"/>
    </row>
    <row r="31" customFormat="false" ht="13.8" hidden="false" customHeight="false" outlineLevel="0" collapsed="false">
      <c r="B31" s="74" t="s">
        <v>92</v>
      </c>
      <c r="C31" s="74"/>
      <c r="D31" s="74"/>
      <c r="E31" s="74"/>
      <c r="F31" s="74"/>
      <c r="G31" s="74"/>
      <c r="H31" s="74"/>
      <c r="I31" s="48"/>
      <c r="J31" s="49"/>
      <c r="K31" s="49"/>
      <c r="L31" s="49"/>
    </row>
    <row r="32" customFormat="false" ht="13.8" hidden="false" customHeight="false" outlineLevel="0" collapsed="false">
      <c r="B32" s="75"/>
      <c r="C32" s="76"/>
      <c r="D32" s="76"/>
      <c r="E32" s="76"/>
      <c r="F32" s="76"/>
      <c r="G32" s="76"/>
      <c r="H32" s="76"/>
      <c r="I32" s="48"/>
      <c r="J32" s="49"/>
      <c r="K32" s="49"/>
      <c r="L32" s="49"/>
    </row>
    <row r="33" customFormat="false" ht="13.8" hidden="false" customHeight="false" outlineLevel="0" collapsed="false">
      <c r="B33" s="75"/>
      <c r="C33" s="76"/>
      <c r="D33" s="76"/>
      <c r="E33" s="76"/>
      <c r="F33" s="76"/>
      <c r="G33" s="76"/>
      <c r="H33" s="76"/>
      <c r="I33" s="48"/>
      <c r="J33" s="49"/>
      <c r="K33" s="49"/>
      <c r="L33" s="49"/>
    </row>
    <row r="34" customFormat="false" ht="13.9" hidden="false" customHeight="true" outlineLevel="0" collapsed="false">
      <c r="B34" s="77" t="s">
        <v>93</v>
      </c>
      <c r="C34" s="77"/>
      <c r="D34" s="77"/>
      <c r="E34" s="77"/>
      <c r="F34" s="77"/>
      <c r="G34" s="77"/>
      <c r="H34" s="77"/>
      <c r="I34" s="48"/>
      <c r="J34" s="49"/>
      <c r="K34" s="49"/>
      <c r="L34" s="49"/>
    </row>
    <row r="35" customFormat="false" ht="26.45" hidden="false" customHeight="true" outlineLevel="0" collapsed="false">
      <c r="B35" s="78" t="n">
        <v>1</v>
      </c>
      <c r="C35" s="79" t="s">
        <v>94</v>
      </c>
      <c r="D35" s="79"/>
      <c r="E35" s="79"/>
      <c r="F35" s="79"/>
      <c r="G35" s="80" t="str">
        <f aca="false">B20</f>
        <v>Limpeza e Conservação</v>
      </c>
      <c r="H35" s="80"/>
      <c r="I35" s="48"/>
      <c r="J35" s="49"/>
      <c r="K35" s="49"/>
      <c r="L35" s="49"/>
    </row>
    <row r="36" customFormat="false" ht="13.9" hidden="false" customHeight="true" outlineLevel="0" collapsed="false">
      <c r="B36" s="78" t="n">
        <v>2</v>
      </c>
      <c r="C36" s="79" t="s">
        <v>95</v>
      </c>
      <c r="D36" s="79"/>
      <c r="E36" s="79"/>
      <c r="F36" s="79"/>
      <c r="G36" s="81" t="n">
        <v>514320</v>
      </c>
      <c r="H36" s="81"/>
      <c r="I36" s="48"/>
      <c r="J36" s="49"/>
      <c r="K36" s="49"/>
      <c r="L36" s="49"/>
    </row>
    <row r="37" customFormat="false" ht="13.9" hidden="false" customHeight="true" outlineLevel="0" collapsed="false">
      <c r="B37" s="78" t="n">
        <v>3</v>
      </c>
      <c r="C37" s="79" t="s">
        <v>96</v>
      </c>
      <c r="D37" s="79"/>
      <c r="E37" s="79"/>
      <c r="F37" s="79"/>
      <c r="G37" s="82" t="n">
        <v>1422</v>
      </c>
      <c r="H37" s="82"/>
      <c r="I37" s="48"/>
      <c r="J37" s="49"/>
      <c r="K37" s="49"/>
      <c r="L37" s="49"/>
    </row>
    <row r="38" customFormat="false" ht="13.9" hidden="false" customHeight="true" outlineLevel="0" collapsed="false">
      <c r="B38" s="78" t="n">
        <v>4</v>
      </c>
      <c r="C38" s="79" t="s">
        <v>97</v>
      </c>
      <c r="D38" s="79"/>
      <c r="E38" s="79"/>
      <c r="F38" s="79"/>
      <c r="G38" s="83" t="n">
        <v>44562</v>
      </c>
      <c r="H38" s="83"/>
      <c r="I38" s="48"/>
      <c r="J38" s="49"/>
      <c r="K38" s="49"/>
      <c r="L38" s="49"/>
    </row>
    <row r="39" customFormat="false" ht="14.25" hidden="false" customHeight="false" outlineLevel="0" collapsed="false">
      <c r="B39" s="84"/>
      <c r="C39" s="85"/>
      <c r="D39" s="85"/>
      <c r="E39" s="85"/>
      <c r="F39" s="85"/>
      <c r="G39" s="86"/>
      <c r="H39" s="86"/>
      <c r="I39" s="48"/>
      <c r="J39" s="49"/>
      <c r="K39" s="49"/>
      <c r="L39" s="49"/>
    </row>
    <row r="40" customFormat="false" ht="14.25" hidden="false" customHeight="true" outlineLevel="0" collapsed="false">
      <c r="B40" s="87" t="s">
        <v>98</v>
      </c>
      <c r="C40" s="87"/>
      <c r="D40" s="87"/>
      <c r="E40" s="87"/>
      <c r="F40" s="87"/>
      <c r="G40" s="87"/>
      <c r="H40" s="87"/>
      <c r="I40" s="48"/>
      <c r="J40" s="49"/>
      <c r="K40" s="49"/>
      <c r="L40" s="49"/>
    </row>
    <row r="41" customFormat="false" ht="14.25" hidden="false" customHeight="true" outlineLevel="0" collapsed="false">
      <c r="B41" s="88"/>
      <c r="C41" s="88"/>
      <c r="D41" s="88"/>
      <c r="E41" s="88"/>
      <c r="F41" s="88"/>
      <c r="G41" s="88"/>
      <c r="H41" s="88"/>
      <c r="I41" s="48"/>
      <c r="J41" s="49"/>
      <c r="K41" s="49"/>
      <c r="L41" s="49"/>
    </row>
    <row r="42" customFormat="false" ht="13.9" hidden="false" customHeight="true" outlineLevel="0" collapsed="false">
      <c r="B42" s="89" t="s">
        <v>99</v>
      </c>
      <c r="C42" s="89"/>
      <c r="D42" s="89"/>
      <c r="E42" s="89"/>
      <c r="F42" s="89"/>
      <c r="G42" s="89"/>
      <c r="H42" s="89"/>
      <c r="I42" s="48"/>
      <c r="J42" s="49"/>
      <c r="K42" s="49"/>
      <c r="L42" s="49"/>
    </row>
    <row r="43" customFormat="false" ht="13.9" hidden="false" customHeight="true" outlineLevel="0" collapsed="false">
      <c r="B43" s="89"/>
      <c r="C43" s="89"/>
      <c r="D43" s="89"/>
      <c r="E43" s="89"/>
      <c r="F43" s="89"/>
      <c r="G43" s="89"/>
      <c r="H43" s="89"/>
      <c r="I43" s="48"/>
      <c r="J43" s="49"/>
      <c r="K43" s="49"/>
      <c r="L43" s="49"/>
    </row>
    <row r="44" customFormat="false" ht="13.9" hidden="false" customHeight="true" outlineLevel="0" collapsed="false">
      <c r="B44" s="89"/>
      <c r="C44" s="89"/>
      <c r="D44" s="89"/>
      <c r="E44" s="89"/>
      <c r="F44" s="89"/>
      <c r="G44" s="89"/>
      <c r="H44" s="89"/>
      <c r="I44" s="48"/>
      <c r="J44" s="49"/>
      <c r="K44" s="49"/>
      <c r="L44" s="49"/>
    </row>
    <row r="45" customFormat="false" ht="14.25" hidden="false" customHeight="true" outlineLevel="0" collapsed="false">
      <c r="B45" s="90" t="s">
        <v>100</v>
      </c>
      <c r="C45" s="90"/>
      <c r="D45" s="90"/>
      <c r="E45" s="90"/>
      <c r="F45" s="90"/>
      <c r="G45" s="90"/>
      <c r="H45" s="90"/>
      <c r="I45" s="48"/>
      <c r="J45" s="49"/>
      <c r="K45" s="49"/>
      <c r="L45" s="49"/>
    </row>
    <row r="46" customFormat="false" ht="13.9" hidden="false" customHeight="true" outlineLevel="0" collapsed="false">
      <c r="B46" s="65" t="n">
        <v>1</v>
      </c>
      <c r="C46" s="66" t="s">
        <v>101</v>
      </c>
      <c r="D46" s="66"/>
      <c r="E46" s="66"/>
      <c r="F46" s="66"/>
      <c r="G46" s="66" t="s">
        <v>102</v>
      </c>
      <c r="H46" s="66"/>
      <c r="I46" s="48"/>
      <c r="J46" s="49"/>
      <c r="K46" s="49"/>
      <c r="L46" s="49"/>
    </row>
    <row r="47" s="45" customFormat="true" ht="13.9" hidden="false" customHeight="true" outlineLevel="0" collapsed="false">
      <c r="B47" s="91" t="s">
        <v>70</v>
      </c>
      <c r="C47" s="92" t="s">
        <v>103</v>
      </c>
      <c r="D47" s="92"/>
      <c r="E47" s="92"/>
      <c r="F47" s="92"/>
      <c r="G47" s="93" t="n">
        <f aca="false">G37</f>
        <v>1422</v>
      </c>
      <c r="H47" s="93"/>
      <c r="I47" s="48"/>
      <c r="J47" s="49"/>
      <c r="K47" s="49"/>
      <c r="L47" s="49"/>
    </row>
    <row r="48" s="45" customFormat="true" ht="13.9" hidden="false" customHeight="true" outlineLevel="0" collapsed="false">
      <c r="B48" s="209" t="s">
        <v>237</v>
      </c>
      <c r="C48" s="92" t="s">
        <v>238</v>
      </c>
      <c r="D48" s="92"/>
      <c r="E48" s="92"/>
      <c r="F48" s="210" t="n">
        <v>0.4</v>
      </c>
      <c r="G48" s="211" t="n">
        <f aca="false">F48*1412</f>
        <v>564.8</v>
      </c>
      <c r="H48" s="211"/>
      <c r="I48" s="48"/>
      <c r="J48" s="49"/>
      <c r="K48" s="49"/>
      <c r="L48" s="49"/>
    </row>
    <row r="49" s="45" customFormat="true" ht="13.9" hidden="false" customHeight="true" outlineLevel="0" collapsed="false">
      <c r="B49" s="94" t="s">
        <v>104</v>
      </c>
      <c r="C49" s="94"/>
      <c r="D49" s="94"/>
      <c r="E49" s="94"/>
      <c r="F49" s="94"/>
      <c r="G49" s="95" t="n">
        <f aca="false">SUM(G47:H48)</f>
        <v>1986.8</v>
      </c>
      <c r="H49" s="95"/>
      <c r="I49" s="48"/>
      <c r="J49" s="49"/>
      <c r="K49" s="49"/>
      <c r="L49" s="49"/>
    </row>
    <row r="50" s="45" customFormat="true" ht="13.9" hidden="false" customHeight="true" outlineLevel="0" collapsed="false">
      <c r="B50" s="89" t="s">
        <v>105</v>
      </c>
      <c r="C50" s="89"/>
      <c r="D50" s="89"/>
      <c r="E50" s="89"/>
      <c r="F50" s="89"/>
      <c r="G50" s="89"/>
      <c r="H50" s="89"/>
      <c r="I50" s="48"/>
      <c r="J50" s="49"/>
      <c r="K50" s="49"/>
      <c r="L50" s="49"/>
    </row>
    <row r="51" s="45" customFormat="true" ht="13.8" hidden="false" customHeight="false" outlineLevel="0" collapsed="false">
      <c r="B51" s="89"/>
      <c r="C51" s="89"/>
      <c r="D51" s="89"/>
      <c r="E51" s="89"/>
      <c r="F51" s="89"/>
      <c r="G51" s="89"/>
      <c r="H51" s="89"/>
      <c r="I51" s="48"/>
      <c r="J51" s="49"/>
      <c r="K51" s="49"/>
      <c r="L51" s="49"/>
    </row>
    <row r="52" s="45" customFormat="true" ht="13.8" hidden="false" customHeight="false" outlineLevel="0" collapsed="false">
      <c r="B52" s="89"/>
      <c r="C52" s="89"/>
      <c r="D52" s="89"/>
      <c r="E52" s="89"/>
      <c r="F52" s="89"/>
      <c r="G52" s="89"/>
      <c r="H52" s="89"/>
      <c r="I52" s="48"/>
      <c r="J52" s="49"/>
      <c r="K52" s="49"/>
      <c r="L52" s="49"/>
    </row>
    <row r="53" s="45" customFormat="true" ht="14.25" hidden="false" customHeight="true" outlineLevel="0" collapsed="false">
      <c r="B53" s="96" t="s">
        <v>106</v>
      </c>
      <c r="C53" s="96"/>
      <c r="D53" s="96"/>
      <c r="E53" s="96"/>
      <c r="F53" s="96"/>
      <c r="G53" s="96"/>
      <c r="H53" s="96"/>
      <c r="I53" s="48"/>
      <c r="J53" s="49"/>
      <c r="K53" s="49"/>
      <c r="L53" s="49"/>
    </row>
    <row r="54" s="45" customFormat="true" ht="14.25" hidden="false" customHeight="false" outlineLevel="0" collapsed="false">
      <c r="B54" s="75"/>
      <c r="C54" s="76"/>
      <c r="D54" s="76"/>
      <c r="E54" s="76"/>
      <c r="F54" s="76"/>
      <c r="G54" s="76"/>
      <c r="H54" s="76"/>
      <c r="I54" s="48"/>
      <c r="J54" s="49"/>
      <c r="K54" s="49"/>
      <c r="L54" s="49"/>
    </row>
    <row r="55" s="45" customFormat="true" ht="13.9" hidden="false" customHeight="true" outlineLevel="0" collapsed="false">
      <c r="B55" s="97" t="s">
        <v>107</v>
      </c>
      <c r="C55" s="97"/>
      <c r="D55" s="97"/>
      <c r="E55" s="97"/>
      <c r="F55" s="97"/>
      <c r="G55" s="97"/>
      <c r="H55" s="97"/>
      <c r="I55" s="48"/>
      <c r="J55" s="49"/>
      <c r="K55" s="49"/>
      <c r="L55" s="49"/>
    </row>
    <row r="56" s="45" customFormat="true" ht="14.25" hidden="false" customHeight="true" outlineLevel="0" collapsed="false">
      <c r="B56" s="98"/>
      <c r="C56" s="98"/>
      <c r="D56" s="98"/>
      <c r="E56" s="98"/>
      <c r="F56" s="98"/>
      <c r="G56" s="98"/>
      <c r="H56" s="98"/>
      <c r="I56" s="48"/>
      <c r="J56" s="49"/>
      <c r="K56" s="49"/>
      <c r="L56" s="49"/>
    </row>
    <row r="57" s="45" customFormat="true" ht="23.25" hidden="false" customHeight="true" outlineLevel="0" collapsed="false">
      <c r="B57" s="99" t="s">
        <v>108</v>
      </c>
      <c r="C57" s="99" t="s">
        <v>109</v>
      </c>
      <c r="D57" s="99"/>
      <c r="E57" s="99"/>
      <c r="F57" s="99"/>
      <c r="G57" s="99" t="s">
        <v>110</v>
      </c>
      <c r="H57" s="99" t="s">
        <v>102</v>
      </c>
      <c r="I57" s="48"/>
      <c r="J57" s="49"/>
      <c r="K57" s="49"/>
      <c r="L57" s="49"/>
    </row>
    <row r="58" s="45" customFormat="true" ht="13.9" hidden="false" customHeight="true" outlineLevel="0" collapsed="false">
      <c r="B58" s="100" t="s">
        <v>70</v>
      </c>
      <c r="C58" s="101" t="s">
        <v>111</v>
      </c>
      <c r="D58" s="101"/>
      <c r="E58" s="101"/>
      <c r="F58" s="101"/>
      <c r="G58" s="102" t="n">
        <v>0.0833</v>
      </c>
      <c r="H58" s="103" t="n">
        <f aca="false">G49*G58</f>
        <v>165.50044</v>
      </c>
      <c r="I58" s="48"/>
      <c r="J58" s="49"/>
      <c r="K58" s="49"/>
      <c r="L58" s="49"/>
    </row>
    <row r="59" s="45" customFormat="true" ht="13.9" hidden="false" customHeight="true" outlineLevel="0" collapsed="false">
      <c r="B59" s="58" t="s">
        <v>73</v>
      </c>
      <c r="C59" s="104" t="s">
        <v>112</v>
      </c>
      <c r="D59" s="104"/>
      <c r="E59" s="104"/>
      <c r="F59" s="104"/>
      <c r="G59" s="105" t="n">
        <v>0.0278</v>
      </c>
      <c r="H59" s="103" t="n">
        <f aca="false">G49*G59</f>
        <v>55.23304</v>
      </c>
      <c r="I59" s="48"/>
      <c r="J59" s="49"/>
      <c r="K59" s="49"/>
      <c r="L59" s="49"/>
    </row>
    <row r="60" s="45" customFormat="true" ht="13.9" hidden="false" customHeight="true" outlineLevel="0" collapsed="false">
      <c r="B60" s="65" t="s">
        <v>104</v>
      </c>
      <c r="C60" s="65"/>
      <c r="D60" s="65"/>
      <c r="E60" s="65"/>
      <c r="F60" s="65"/>
      <c r="G60" s="106" t="n">
        <f aca="false">G58+G59</f>
        <v>0.1111</v>
      </c>
      <c r="H60" s="107" t="n">
        <f aca="false">H58+H59</f>
        <v>220.73348</v>
      </c>
      <c r="I60" s="48"/>
      <c r="J60" s="49"/>
      <c r="K60" s="49"/>
      <c r="L60" s="49"/>
    </row>
    <row r="61" s="45" customFormat="true" ht="14.25" hidden="false" customHeight="true" outlineLevel="0" collapsed="false">
      <c r="B61" s="108" t="s">
        <v>113</v>
      </c>
      <c r="C61" s="108"/>
      <c r="D61" s="108"/>
      <c r="E61" s="108"/>
      <c r="F61" s="108"/>
      <c r="G61" s="108"/>
      <c r="H61" s="108"/>
      <c r="I61" s="48"/>
      <c r="J61" s="49"/>
      <c r="K61" s="49"/>
      <c r="L61" s="49"/>
    </row>
    <row r="62" s="45" customFormat="true" ht="14.25" hidden="false" customHeight="false" outlineLevel="0" collapsed="false">
      <c r="B62" s="108"/>
      <c r="C62" s="108"/>
      <c r="D62" s="108"/>
      <c r="E62" s="108"/>
      <c r="F62" s="108"/>
      <c r="G62" s="108"/>
      <c r="H62" s="108"/>
      <c r="I62" s="48"/>
      <c r="J62" s="49"/>
      <c r="K62" s="49"/>
      <c r="L62" s="49"/>
    </row>
    <row r="63" s="45" customFormat="true" ht="13.9" hidden="false" customHeight="true" outlineLevel="0" collapsed="false">
      <c r="B63" s="108"/>
      <c r="C63" s="108"/>
      <c r="D63" s="108"/>
      <c r="E63" s="108"/>
      <c r="F63" s="108"/>
      <c r="G63" s="108"/>
      <c r="H63" s="108"/>
      <c r="I63" s="48"/>
      <c r="J63" s="49"/>
      <c r="K63" s="49"/>
      <c r="L63" s="49"/>
    </row>
    <row r="64" s="45" customFormat="true" ht="19.5" hidden="false" customHeight="true" outlineLevel="0" collapsed="false">
      <c r="B64" s="109" t="s">
        <v>114</v>
      </c>
      <c r="C64" s="109"/>
      <c r="D64" s="109"/>
      <c r="E64" s="109"/>
      <c r="F64" s="109"/>
      <c r="G64" s="109"/>
      <c r="H64" s="109"/>
      <c r="I64" s="48"/>
      <c r="J64" s="49"/>
      <c r="K64" s="49"/>
      <c r="L64" s="49"/>
    </row>
    <row r="65" s="45" customFormat="true" ht="13.9" hidden="false" customHeight="true" outlineLevel="0" collapsed="false">
      <c r="B65" s="109"/>
      <c r="C65" s="109"/>
      <c r="D65" s="109"/>
      <c r="E65" s="109"/>
      <c r="F65" s="109"/>
      <c r="G65" s="109"/>
      <c r="H65" s="109"/>
      <c r="I65" s="48"/>
      <c r="J65" s="49"/>
      <c r="K65" s="49"/>
      <c r="L65" s="49"/>
    </row>
    <row r="66" s="45" customFormat="true" ht="13.9" hidden="false" customHeight="true" outlineLevel="0" collapsed="false">
      <c r="B66" s="109"/>
      <c r="C66" s="109"/>
      <c r="D66" s="109"/>
      <c r="E66" s="109"/>
      <c r="F66" s="109"/>
      <c r="G66" s="109"/>
      <c r="H66" s="109"/>
      <c r="I66" s="48"/>
      <c r="J66" s="49"/>
      <c r="K66" s="49"/>
      <c r="L66" s="49"/>
    </row>
    <row r="67" s="45" customFormat="true" ht="14.25" hidden="false" customHeight="true" outlineLevel="0" collapsed="false">
      <c r="B67" s="110" t="s">
        <v>115</v>
      </c>
      <c r="C67" s="110"/>
      <c r="D67" s="110"/>
      <c r="E67" s="110"/>
      <c r="F67" s="110"/>
      <c r="G67" s="110"/>
      <c r="H67" s="110"/>
      <c r="I67" s="48"/>
      <c r="J67" s="49"/>
      <c r="K67" s="49"/>
      <c r="L67" s="49"/>
    </row>
    <row r="68" s="45" customFormat="true" ht="9.75" hidden="false" customHeight="true" outlineLevel="0" collapsed="false">
      <c r="B68" s="110"/>
      <c r="C68" s="110"/>
      <c r="D68" s="110"/>
      <c r="E68" s="110"/>
      <c r="F68" s="110"/>
      <c r="G68" s="110"/>
      <c r="H68" s="110"/>
      <c r="I68" s="48"/>
      <c r="J68" s="49"/>
      <c r="K68" s="49"/>
      <c r="L68" s="49"/>
    </row>
    <row r="69" s="45" customFormat="true" ht="9.75" hidden="false" customHeight="true" outlineLevel="0" collapsed="false">
      <c r="B69" s="110"/>
      <c r="C69" s="110"/>
      <c r="D69" s="110"/>
      <c r="E69" s="110"/>
      <c r="F69" s="110"/>
      <c r="G69" s="110"/>
      <c r="H69" s="110"/>
      <c r="I69" s="48"/>
      <c r="J69" s="49"/>
      <c r="K69" s="49"/>
      <c r="L69" s="49"/>
    </row>
    <row r="70" s="45" customFormat="true" ht="14.25" hidden="false" customHeight="true" outlineLevel="0" collapsed="false">
      <c r="B70" s="111" t="s">
        <v>116</v>
      </c>
      <c r="C70" s="111"/>
      <c r="D70" s="111"/>
      <c r="E70" s="111"/>
      <c r="F70" s="111"/>
      <c r="G70" s="111"/>
      <c r="H70" s="112" t="n">
        <f aca="false">G49+H60</f>
        <v>2207.53348</v>
      </c>
      <c r="I70" s="48"/>
      <c r="J70" s="49"/>
      <c r="K70" s="49"/>
      <c r="L70" s="49"/>
    </row>
    <row r="71" s="45" customFormat="true" ht="14.25" hidden="false" customHeight="false" outlineLevel="0" collapsed="false">
      <c r="B71" s="84"/>
      <c r="C71" s="76"/>
      <c r="D71" s="76"/>
      <c r="E71" s="76"/>
      <c r="F71" s="76"/>
      <c r="G71" s="76"/>
      <c r="H71" s="76"/>
      <c r="I71" s="48"/>
      <c r="J71" s="49"/>
      <c r="K71" s="49"/>
      <c r="L71" s="49"/>
    </row>
    <row r="72" s="45" customFormat="true" ht="13.9" hidden="false" customHeight="true" outlineLevel="0" collapsed="false">
      <c r="B72" s="113" t="s">
        <v>117</v>
      </c>
      <c r="C72" s="114" t="s">
        <v>118</v>
      </c>
      <c r="D72" s="114"/>
      <c r="E72" s="114"/>
      <c r="F72" s="114"/>
      <c r="G72" s="114" t="s">
        <v>119</v>
      </c>
      <c r="H72" s="114" t="s">
        <v>102</v>
      </c>
      <c r="I72" s="48"/>
      <c r="J72" s="49"/>
      <c r="K72" s="49"/>
      <c r="L72" s="49"/>
    </row>
    <row r="73" s="45" customFormat="true" ht="13.9" hidden="false" customHeight="true" outlineLevel="0" collapsed="false">
      <c r="B73" s="115" t="s">
        <v>70</v>
      </c>
      <c r="C73" s="116" t="s">
        <v>120</v>
      </c>
      <c r="D73" s="116"/>
      <c r="E73" s="116"/>
      <c r="F73" s="116"/>
      <c r="G73" s="117" t="n">
        <v>0.2</v>
      </c>
      <c r="H73" s="118" t="n">
        <f aca="false">H70*G73</f>
        <v>441.506696</v>
      </c>
      <c r="I73" s="48"/>
      <c r="J73" s="49"/>
      <c r="K73" s="49"/>
      <c r="L73" s="49"/>
    </row>
    <row r="74" s="45" customFormat="true" ht="13.9" hidden="false" customHeight="true" outlineLevel="0" collapsed="false">
      <c r="B74" s="115" t="s">
        <v>73</v>
      </c>
      <c r="C74" s="116" t="s">
        <v>121</v>
      </c>
      <c r="D74" s="116"/>
      <c r="E74" s="116"/>
      <c r="F74" s="116"/>
      <c r="G74" s="117" t="n">
        <v>0.025</v>
      </c>
      <c r="H74" s="118" t="n">
        <f aca="false">H70*G74</f>
        <v>55.188337</v>
      </c>
      <c r="I74" s="48"/>
      <c r="J74" s="49"/>
      <c r="K74" s="49"/>
      <c r="L74" s="49"/>
    </row>
    <row r="75" s="45" customFormat="true" ht="13.9" hidden="false" customHeight="true" outlineLevel="0" collapsed="false">
      <c r="B75" s="115" t="s">
        <v>76</v>
      </c>
      <c r="C75" s="116" t="s">
        <v>122</v>
      </c>
      <c r="D75" s="116"/>
      <c r="E75" s="116"/>
      <c r="F75" s="116"/>
      <c r="G75" s="117" t="n">
        <v>0.03</v>
      </c>
      <c r="H75" s="118" t="n">
        <f aca="false">H70*G75</f>
        <v>66.2260044</v>
      </c>
      <c r="I75" s="48"/>
      <c r="J75" s="49"/>
      <c r="K75" s="49"/>
      <c r="L75" s="49"/>
    </row>
    <row r="76" s="45" customFormat="true" ht="13.9" hidden="false" customHeight="true" outlineLevel="0" collapsed="false">
      <c r="B76" s="115" t="s">
        <v>79</v>
      </c>
      <c r="C76" s="116" t="s">
        <v>123</v>
      </c>
      <c r="D76" s="116"/>
      <c r="E76" s="116"/>
      <c r="F76" s="116"/>
      <c r="G76" s="117" t="n">
        <v>0.015</v>
      </c>
      <c r="H76" s="118" t="n">
        <f aca="false">H70*G76</f>
        <v>33.1130022</v>
      </c>
      <c r="I76" s="48"/>
      <c r="J76" s="49"/>
      <c r="K76" s="49"/>
      <c r="L76" s="49"/>
    </row>
    <row r="77" s="45" customFormat="true" ht="13.9" hidden="false" customHeight="true" outlineLevel="0" collapsed="false">
      <c r="B77" s="115" t="s">
        <v>124</v>
      </c>
      <c r="C77" s="116" t="s">
        <v>125</v>
      </c>
      <c r="D77" s="116"/>
      <c r="E77" s="116"/>
      <c r="F77" s="116"/>
      <c r="G77" s="117" t="n">
        <v>0.01</v>
      </c>
      <c r="H77" s="118" t="n">
        <f aca="false">H70*G77</f>
        <v>22.0753348</v>
      </c>
      <c r="I77" s="48"/>
      <c r="J77" s="49"/>
      <c r="K77" s="49"/>
      <c r="L77" s="49"/>
    </row>
    <row r="78" s="45" customFormat="true" ht="13.9" hidden="false" customHeight="true" outlineLevel="0" collapsed="false">
      <c r="B78" s="115" t="s">
        <v>126</v>
      </c>
      <c r="C78" s="116" t="s">
        <v>127</v>
      </c>
      <c r="D78" s="116"/>
      <c r="E78" s="116"/>
      <c r="F78" s="116"/>
      <c r="G78" s="117" t="n">
        <v>0.006</v>
      </c>
      <c r="H78" s="118" t="n">
        <f aca="false">H70*G78</f>
        <v>13.24520088</v>
      </c>
      <c r="I78" s="48"/>
      <c r="J78" s="49"/>
      <c r="K78" s="49"/>
      <c r="L78" s="49"/>
    </row>
    <row r="79" s="45" customFormat="true" ht="13.9" hidden="false" customHeight="true" outlineLevel="0" collapsed="false">
      <c r="B79" s="115" t="s">
        <v>128</v>
      </c>
      <c r="C79" s="79" t="s">
        <v>129</v>
      </c>
      <c r="D79" s="79"/>
      <c r="E79" s="79"/>
      <c r="F79" s="79"/>
      <c r="G79" s="117" t="n">
        <v>0.002</v>
      </c>
      <c r="H79" s="118" t="n">
        <f aca="false">H70*G79</f>
        <v>4.41506696</v>
      </c>
      <c r="I79" s="48"/>
      <c r="J79" s="49"/>
      <c r="K79" s="49"/>
      <c r="L79" s="49"/>
    </row>
    <row r="80" s="45" customFormat="true" ht="13.9" hidden="false" customHeight="true" outlineLevel="0" collapsed="false">
      <c r="B80" s="115" t="s">
        <v>130</v>
      </c>
      <c r="C80" s="79" t="s">
        <v>131</v>
      </c>
      <c r="D80" s="79"/>
      <c r="E80" s="79"/>
      <c r="F80" s="79"/>
      <c r="G80" s="117" t="n">
        <v>0.08</v>
      </c>
      <c r="H80" s="118" t="n">
        <f aca="false">H70*G80</f>
        <v>176.6026784</v>
      </c>
      <c r="I80" s="48"/>
      <c r="J80" s="49"/>
      <c r="K80" s="49"/>
      <c r="L80" s="49"/>
    </row>
    <row r="81" s="45" customFormat="true" ht="14.25" hidden="false" customHeight="true" outlineLevel="0" collapsed="false">
      <c r="B81" s="113" t="s">
        <v>104</v>
      </c>
      <c r="C81" s="113"/>
      <c r="D81" s="113"/>
      <c r="E81" s="113"/>
      <c r="F81" s="113"/>
      <c r="G81" s="119" t="n">
        <v>0.368</v>
      </c>
      <c r="H81" s="120" t="n">
        <f aca="false">H70*G81</f>
        <v>812.37232064</v>
      </c>
      <c r="I81" s="48"/>
      <c r="J81" s="49"/>
      <c r="K81" s="49"/>
      <c r="L81" s="49"/>
    </row>
    <row r="82" s="45" customFormat="true" ht="13.9" hidden="false" customHeight="true" outlineLevel="0" collapsed="false">
      <c r="B82" s="57"/>
      <c r="C82" s="76"/>
      <c r="D82" s="76"/>
      <c r="E82" s="76"/>
      <c r="F82" s="76"/>
      <c r="G82" s="76"/>
      <c r="H82" s="76"/>
      <c r="I82" s="48"/>
      <c r="J82" s="49"/>
      <c r="K82" s="49"/>
      <c r="L82" s="49"/>
    </row>
    <row r="83" s="45" customFormat="true" ht="14.25" hidden="false" customHeight="true" outlineLevel="0" collapsed="false">
      <c r="B83" s="121" t="s">
        <v>132</v>
      </c>
      <c r="C83" s="121"/>
      <c r="D83" s="121"/>
      <c r="E83" s="121"/>
      <c r="F83" s="121"/>
      <c r="G83" s="121"/>
      <c r="H83" s="121"/>
      <c r="I83" s="48"/>
      <c r="J83" s="49"/>
      <c r="K83" s="49"/>
      <c r="L83" s="49"/>
    </row>
    <row r="84" s="45" customFormat="true" ht="13.9" hidden="false" customHeight="true" outlineLevel="0" collapsed="false">
      <c r="B84" s="121"/>
      <c r="C84" s="121"/>
      <c r="D84" s="121"/>
      <c r="E84" s="121"/>
      <c r="F84" s="121"/>
      <c r="G84" s="121"/>
      <c r="H84" s="121"/>
      <c r="I84" s="48"/>
      <c r="J84" s="49"/>
      <c r="K84" s="49"/>
      <c r="L84" s="49"/>
    </row>
    <row r="85" s="45" customFormat="true" ht="14.25" hidden="false" customHeight="true" outlineLevel="0" collapsed="false">
      <c r="B85" s="121" t="s">
        <v>133</v>
      </c>
      <c r="C85" s="121"/>
      <c r="D85" s="121"/>
      <c r="E85" s="121"/>
      <c r="F85" s="121"/>
      <c r="G85" s="121"/>
      <c r="H85" s="121"/>
      <c r="I85" s="48"/>
      <c r="J85" s="49"/>
      <c r="K85" s="49"/>
      <c r="L85" s="49"/>
    </row>
    <row r="86" s="45" customFormat="true" ht="13.7" hidden="false" customHeight="true" outlineLevel="0" collapsed="false">
      <c r="B86" s="121"/>
      <c r="C86" s="121"/>
      <c r="D86" s="121"/>
      <c r="E86" s="121"/>
      <c r="F86" s="121"/>
      <c r="G86" s="121"/>
      <c r="H86" s="121"/>
      <c r="I86" s="48"/>
      <c r="J86" s="49"/>
      <c r="K86" s="49"/>
      <c r="L86" s="49"/>
    </row>
    <row r="87" customFormat="false" ht="36.75" hidden="false" customHeight="true" outlineLevel="0" collapsed="false">
      <c r="B87" s="122" t="s">
        <v>134</v>
      </c>
      <c r="C87" s="122"/>
      <c r="D87" s="122"/>
      <c r="E87" s="122"/>
      <c r="F87" s="122"/>
      <c r="G87" s="122"/>
      <c r="H87" s="122"/>
      <c r="I87" s="123"/>
      <c r="J87" s="123"/>
    </row>
    <row r="88" s="45" customFormat="true" ht="19.35" hidden="false" customHeight="true" outlineLevel="0" collapsed="false">
      <c r="B88" s="121" t="s">
        <v>135</v>
      </c>
      <c r="C88" s="121"/>
      <c r="D88" s="121"/>
      <c r="E88" s="121"/>
      <c r="F88" s="121"/>
      <c r="G88" s="121"/>
      <c r="H88" s="121"/>
      <c r="I88" s="48"/>
      <c r="J88" s="49"/>
      <c r="K88" s="49"/>
      <c r="L88" s="49"/>
    </row>
    <row r="89" s="45" customFormat="true" ht="13.8" hidden="false" customHeight="false" outlineLevel="0" collapsed="false">
      <c r="B89" s="71"/>
      <c r="C89" s="71"/>
      <c r="D89" s="71"/>
      <c r="E89" s="71"/>
      <c r="F89" s="71"/>
      <c r="G89" s="71"/>
      <c r="H89" s="71"/>
      <c r="I89" s="48"/>
      <c r="J89" s="49"/>
      <c r="K89" s="49"/>
      <c r="L89" s="49"/>
    </row>
    <row r="90" s="45" customFormat="true" ht="13.8" hidden="false" customHeight="false" outlineLevel="0" collapsed="false">
      <c r="B90" s="124" t="s">
        <v>136</v>
      </c>
      <c r="C90" s="124"/>
      <c r="D90" s="124"/>
      <c r="E90" s="124"/>
      <c r="F90" s="124"/>
      <c r="G90" s="124"/>
      <c r="H90" s="124"/>
      <c r="I90" s="48"/>
      <c r="J90" s="49"/>
      <c r="K90" s="49"/>
      <c r="L90" s="49"/>
    </row>
    <row r="91" s="45" customFormat="true" ht="13.9" hidden="false" customHeight="true" outlineLevel="0" collapsed="false">
      <c r="B91" s="57"/>
      <c r="C91" s="76"/>
      <c r="D91" s="76"/>
      <c r="E91" s="76"/>
      <c r="F91" s="76"/>
      <c r="G91" s="76"/>
      <c r="H91" s="76"/>
      <c r="I91" s="48"/>
      <c r="J91" s="49"/>
      <c r="K91" s="49"/>
      <c r="L91" s="49"/>
    </row>
    <row r="92" s="45" customFormat="true" ht="14.25" hidden="false" customHeight="true" outlineLevel="0" collapsed="false">
      <c r="B92" s="125" t="s">
        <v>137</v>
      </c>
      <c r="C92" s="125" t="s">
        <v>138</v>
      </c>
      <c r="D92" s="125"/>
      <c r="E92" s="125"/>
      <c r="F92" s="125"/>
      <c r="G92" s="126" t="s">
        <v>102</v>
      </c>
      <c r="H92" s="126"/>
      <c r="I92" s="48"/>
      <c r="J92" s="49"/>
      <c r="K92" s="49"/>
      <c r="L92" s="49"/>
    </row>
    <row r="93" s="45" customFormat="true" ht="14.25" hidden="false" customHeight="true" outlineLevel="0" collapsed="false">
      <c r="B93" s="127" t="s">
        <v>70</v>
      </c>
      <c r="C93" s="128" t="s">
        <v>139</v>
      </c>
      <c r="D93" s="128"/>
      <c r="E93" s="128"/>
      <c r="F93" s="128"/>
      <c r="G93" s="129"/>
      <c r="H93" s="129"/>
      <c r="I93" s="48"/>
      <c r="J93" s="49"/>
      <c r="K93" s="49"/>
      <c r="L93" s="49"/>
    </row>
    <row r="94" s="45" customFormat="true" ht="13.7" hidden="false" customHeight="true" outlineLevel="0" collapsed="false">
      <c r="B94" s="127" t="s">
        <v>73</v>
      </c>
      <c r="C94" s="128" t="s">
        <v>140</v>
      </c>
      <c r="D94" s="128"/>
      <c r="E94" s="128"/>
      <c r="F94" s="128"/>
      <c r="G94" s="130" t="n">
        <f aca="false">(22*11)</f>
        <v>242</v>
      </c>
      <c r="H94" s="130"/>
      <c r="I94" s="48"/>
      <c r="J94" s="49"/>
      <c r="K94" s="49"/>
      <c r="L94" s="49"/>
    </row>
    <row r="95" s="45" customFormat="true" ht="13.7" hidden="false" customHeight="true" outlineLevel="0" collapsed="false">
      <c r="B95" s="131" t="s">
        <v>76</v>
      </c>
      <c r="C95" s="132" t="s">
        <v>141</v>
      </c>
      <c r="D95" s="132"/>
      <c r="E95" s="132"/>
      <c r="F95" s="132"/>
      <c r="G95" s="133" t="n">
        <f aca="false">132.14</f>
        <v>132.14</v>
      </c>
      <c r="H95" s="133"/>
      <c r="I95" s="48"/>
      <c r="J95" s="49"/>
      <c r="K95" s="49"/>
      <c r="L95" s="49"/>
    </row>
    <row r="96" s="45" customFormat="true" ht="13.7" hidden="false" customHeight="true" outlineLevel="0" collapsed="false">
      <c r="B96" s="127" t="s">
        <v>79</v>
      </c>
      <c r="C96" s="132" t="s">
        <v>142</v>
      </c>
      <c r="D96" s="132"/>
      <c r="E96" s="132"/>
      <c r="F96" s="132"/>
      <c r="G96" s="133" t="n">
        <v>74.85</v>
      </c>
      <c r="H96" s="133"/>
      <c r="I96" s="48"/>
      <c r="J96" s="49"/>
      <c r="K96" s="49"/>
      <c r="L96" s="49"/>
    </row>
    <row r="97" s="45" customFormat="true" ht="27.75" hidden="false" customHeight="true" outlineLevel="0" collapsed="false">
      <c r="B97" s="119" t="s">
        <v>104</v>
      </c>
      <c r="C97" s="119"/>
      <c r="D97" s="119"/>
      <c r="E97" s="119"/>
      <c r="F97" s="119"/>
      <c r="G97" s="134" t="n">
        <f aca="false">SUM(G93:G96)</f>
        <v>448.99</v>
      </c>
      <c r="H97" s="134"/>
      <c r="I97" s="48"/>
      <c r="J97" s="49"/>
      <c r="K97" s="49"/>
      <c r="L97" s="49"/>
    </row>
    <row r="98" s="45" customFormat="true" ht="10.9" hidden="false" customHeight="true" outlineLevel="0" collapsed="false">
      <c r="B98" s="67"/>
      <c r="C98" s="67"/>
      <c r="D98" s="67"/>
      <c r="E98" s="67"/>
      <c r="F98" s="67"/>
      <c r="G98" s="67"/>
      <c r="H98" s="67"/>
      <c r="I98" s="48"/>
      <c r="J98" s="49"/>
      <c r="K98" s="49"/>
      <c r="L98" s="49"/>
    </row>
    <row r="99" s="45" customFormat="true" ht="14.25" hidden="false" customHeight="true" outlineLevel="0" collapsed="false">
      <c r="B99" s="121" t="s">
        <v>143</v>
      </c>
      <c r="C99" s="121"/>
      <c r="D99" s="121"/>
      <c r="E99" s="121"/>
      <c r="F99" s="121"/>
      <c r="G99" s="121"/>
      <c r="H99" s="121"/>
      <c r="I99" s="48"/>
      <c r="J99" s="49"/>
      <c r="K99" s="49"/>
      <c r="L99" s="49"/>
    </row>
    <row r="100" s="45" customFormat="true" ht="12" hidden="false" customHeight="true" outlineLevel="0" collapsed="false">
      <c r="B100" s="135"/>
      <c r="C100" s="135"/>
      <c r="D100" s="135"/>
      <c r="E100" s="135"/>
      <c r="F100" s="135"/>
      <c r="G100" s="135"/>
      <c r="H100" s="135"/>
      <c r="I100" s="48"/>
      <c r="J100" s="49"/>
      <c r="K100" s="49"/>
      <c r="L100" s="49"/>
    </row>
    <row r="101" s="45" customFormat="true" ht="15.75" hidden="false" customHeight="true" outlineLevel="0" collapsed="false">
      <c r="B101" s="121" t="s">
        <v>144</v>
      </c>
      <c r="C101" s="121"/>
      <c r="D101" s="121"/>
      <c r="E101" s="121"/>
      <c r="F101" s="121"/>
      <c r="G101" s="121"/>
      <c r="H101" s="121"/>
      <c r="I101" s="48"/>
      <c r="J101" s="49"/>
      <c r="K101" s="49"/>
      <c r="L101" s="49"/>
    </row>
    <row r="102" s="45" customFormat="true" ht="12" hidden="false" customHeight="true" outlineLevel="0" collapsed="false">
      <c r="B102" s="121"/>
      <c r="C102" s="121"/>
      <c r="D102" s="121"/>
      <c r="E102" s="121"/>
      <c r="F102" s="121"/>
      <c r="G102" s="121"/>
      <c r="H102" s="121"/>
      <c r="I102" s="48"/>
      <c r="J102" s="49"/>
      <c r="K102" s="49"/>
      <c r="L102" s="49"/>
    </row>
    <row r="103" s="45" customFormat="true" ht="11.45" hidden="false" customHeight="true" outlineLevel="0" collapsed="false">
      <c r="B103" s="136"/>
      <c r="C103" s="136"/>
      <c r="D103" s="136"/>
      <c r="E103" s="136"/>
      <c r="F103" s="136"/>
      <c r="G103" s="136"/>
      <c r="H103" s="136"/>
      <c r="I103" s="48"/>
      <c r="J103" s="49"/>
      <c r="K103" s="49"/>
      <c r="L103" s="49"/>
    </row>
    <row r="104" s="45" customFormat="true" ht="27" hidden="false" customHeight="true" outlineLevel="0" collapsed="false">
      <c r="B104" s="109" t="s">
        <v>145</v>
      </c>
      <c r="C104" s="109"/>
      <c r="D104" s="109"/>
      <c r="E104" s="109"/>
      <c r="F104" s="109"/>
      <c r="G104" s="109"/>
      <c r="H104" s="109"/>
      <c r="I104" s="48"/>
      <c r="J104" s="49"/>
      <c r="K104" s="49"/>
      <c r="L104" s="49"/>
    </row>
    <row r="105" s="45" customFormat="true" ht="13.9" hidden="false" customHeight="true" outlineLevel="0" collapsed="false">
      <c r="B105" s="49"/>
      <c r="C105" s="135"/>
      <c r="D105" s="135"/>
      <c r="E105" s="135"/>
      <c r="F105" s="135"/>
      <c r="G105" s="135"/>
      <c r="H105" s="135"/>
      <c r="I105" s="48"/>
      <c r="J105" s="49"/>
      <c r="K105" s="49"/>
      <c r="L105" s="49"/>
    </row>
    <row r="106" s="45" customFormat="true" ht="14.25" hidden="false" customHeight="true" outlineLevel="0" collapsed="false">
      <c r="B106" s="70" t="s">
        <v>146</v>
      </c>
      <c r="C106" s="70"/>
      <c r="D106" s="70"/>
      <c r="E106" s="70"/>
      <c r="F106" s="70"/>
      <c r="G106" s="70"/>
      <c r="H106" s="70"/>
      <c r="I106" s="48"/>
      <c r="J106" s="49"/>
      <c r="K106" s="49"/>
      <c r="L106" s="49"/>
    </row>
    <row r="107" s="45" customFormat="true" ht="13.9" hidden="false" customHeight="true" outlineLevel="0" collapsed="false">
      <c r="B107" s="49"/>
      <c r="C107" s="49"/>
      <c r="D107" s="49"/>
      <c r="E107" s="49"/>
      <c r="F107" s="49"/>
      <c r="G107" s="49"/>
      <c r="H107" s="49"/>
      <c r="I107" s="48"/>
      <c r="J107" s="49"/>
      <c r="K107" s="49"/>
      <c r="L107" s="49"/>
    </row>
    <row r="108" s="45" customFormat="true" ht="24.6" hidden="false" customHeight="true" outlineLevel="0" collapsed="false">
      <c r="B108" s="113" t="n">
        <v>2</v>
      </c>
      <c r="C108" s="137" t="s">
        <v>147</v>
      </c>
      <c r="D108" s="137"/>
      <c r="E108" s="137"/>
      <c r="F108" s="137"/>
      <c r="G108" s="113" t="s">
        <v>102</v>
      </c>
      <c r="H108" s="113"/>
      <c r="I108" s="48"/>
      <c r="J108" s="49"/>
      <c r="K108" s="49"/>
      <c r="L108" s="49"/>
    </row>
    <row r="109" s="45" customFormat="true" ht="25.9" hidden="false" customHeight="true" outlineLevel="0" collapsed="false">
      <c r="B109" s="115" t="s">
        <v>108</v>
      </c>
      <c r="C109" s="79" t="s">
        <v>109</v>
      </c>
      <c r="D109" s="79"/>
      <c r="E109" s="79"/>
      <c r="F109" s="79"/>
      <c r="G109" s="138" t="n">
        <f aca="false">H60</f>
        <v>220.73348</v>
      </c>
      <c r="H109" s="138"/>
      <c r="I109" s="48"/>
      <c r="J109" s="49"/>
      <c r="K109" s="49"/>
      <c r="L109" s="49"/>
    </row>
    <row r="110" s="45" customFormat="true" ht="13.9" hidden="false" customHeight="true" outlineLevel="0" collapsed="false">
      <c r="B110" s="115" t="s">
        <v>117</v>
      </c>
      <c r="C110" s="79" t="s">
        <v>118</v>
      </c>
      <c r="D110" s="79"/>
      <c r="E110" s="79"/>
      <c r="F110" s="79"/>
      <c r="G110" s="138" t="n">
        <f aca="false">H81</f>
        <v>812.37232064</v>
      </c>
      <c r="H110" s="138"/>
      <c r="I110" s="48"/>
      <c r="J110" s="49"/>
      <c r="K110" s="49"/>
      <c r="L110" s="49"/>
    </row>
    <row r="111" s="45" customFormat="true" ht="13.9" hidden="false" customHeight="true" outlineLevel="0" collapsed="false">
      <c r="B111" s="115" t="s">
        <v>137</v>
      </c>
      <c r="C111" s="79" t="s">
        <v>138</v>
      </c>
      <c r="D111" s="79"/>
      <c r="E111" s="79"/>
      <c r="F111" s="79"/>
      <c r="G111" s="138" t="n">
        <f aca="false">G97</f>
        <v>448.99</v>
      </c>
      <c r="H111" s="138"/>
      <c r="I111" s="48"/>
      <c r="J111" s="49"/>
      <c r="K111" s="49"/>
      <c r="L111" s="49"/>
    </row>
    <row r="112" s="45" customFormat="true" ht="14.25" hidden="false" customHeight="true" outlineLevel="0" collapsed="false">
      <c r="B112" s="137" t="s">
        <v>104</v>
      </c>
      <c r="C112" s="137"/>
      <c r="D112" s="137"/>
      <c r="E112" s="137"/>
      <c r="F112" s="137"/>
      <c r="G112" s="139" t="n">
        <f aca="false">G109+G110+G111</f>
        <v>1482.09580064</v>
      </c>
      <c r="H112" s="139"/>
      <c r="I112" s="48"/>
      <c r="J112" s="49"/>
      <c r="K112" s="49"/>
      <c r="L112" s="49"/>
    </row>
    <row r="113" s="45" customFormat="true" ht="13.8" hidden="false" customHeight="false" outlineLevel="0" collapsed="false">
      <c r="B113" s="76"/>
      <c r="C113" s="76"/>
      <c r="D113" s="76"/>
      <c r="E113" s="76"/>
      <c r="F113" s="76"/>
      <c r="G113" s="76"/>
      <c r="H113" s="76"/>
      <c r="I113" s="48"/>
      <c r="J113" s="49"/>
      <c r="K113" s="49"/>
      <c r="L113" s="49"/>
    </row>
    <row r="114" s="45" customFormat="true" ht="13.8" hidden="false" customHeight="false" outlineLevel="0" collapsed="false">
      <c r="B114" s="96" t="s">
        <v>148</v>
      </c>
      <c r="C114" s="96"/>
      <c r="D114" s="96"/>
      <c r="E114" s="96"/>
      <c r="F114" s="96"/>
      <c r="G114" s="96"/>
      <c r="H114" s="96"/>
      <c r="I114" s="48"/>
      <c r="J114" s="49"/>
      <c r="K114" s="49"/>
      <c r="L114" s="49"/>
    </row>
    <row r="115" s="45" customFormat="true" ht="13.9" hidden="false" customHeight="true" outlineLevel="0" collapsed="false">
      <c r="B115" s="49"/>
      <c r="C115" s="76"/>
      <c r="D115" s="76"/>
      <c r="E115" s="76"/>
      <c r="F115" s="76"/>
      <c r="G115" s="76"/>
      <c r="H115" s="76"/>
      <c r="I115" s="48"/>
      <c r="J115" s="49"/>
    </row>
    <row r="116" s="45" customFormat="true" ht="13.9" hidden="false" customHeight="true" outlineLevel="0" collapsed="false">
      <c r="B116" s="99" t="n">
        <v>3</v>
      </c>
      <c r="C116" s="99" t="s">
        <v>149</v>
      </c>
      <c r="D116" s="99"/>
      <c r="E116" s="99"/>
      <c r="F116" s="99"/>
      <c r="G116" s="99" t="s">
        <v>110</v>
      </c>
      <c r="H116" s="99" t="s">
        <v>102</v>
      </c>
      <c r="I116" s="48"/>
      <c r="J116" s="49"/>
    </row>
    <row r="117" s="45" customFormat="true" ht="14.25" hidden="false" customHeight="true" outlineLevel="0" collapsed="false">
      <c r="B117" s="100" t="s">
        <v>70</v>
      </c>
      <c r="C117" s="140" t="s">
        <v>150</v>
      </c>
      <c r="D117" s="140"/>
      <c r="E117" s="140"/>
      <c r="F117" s="140"/>
      <c r="G117" s="141" t="n">
        <v>0.0042</v>
      </c>
      <c r="H117" s="142" t="n">
        <f aca="false">$G$49*G117</f>
        <v>8.34456</v>
      </c>
      <c r="I117" s="48"/>
      <c r="J117" s="49"/>
    </row>
    <row r="118" s="45" customFormat="true" ht="14.25" hidden="false" customHeight="true" outlineLevel="0" collapsed="false">
      <c r="B118" s="58" t="s">
        <v>73</v>
      </c>
      <c r="C118" s="140" t="s">
        <v>151</v>
      </c>
      <c r="D118" s="140"/>
      <c r="E118" s="140"/>
      <c r="F118" s="140"/>
      <c r="G118" s="143" t="n">
        <f aca="false">0.08*G117</f>
        <v>0.000336</v>
      </c>
      <c r="H118" s="142" t="n">
        <f aca="false">$G$49*G118</f>
        <v>0.6675648</v>
      </c>
      <c r="I118" s="48"/>
      <c r="J118" s="49"/>
    </row>
    <row r="119" s="45" customFormat="true" ht="26.45" hidden="false" customHeight="true" outlineLevel="0" collapsed="false">
      <c r="B119" s="58" t="s">
        <v>76</v>
      </c>
      <c r="C119" s="140" t="s">
        <v>152</v>
      </c>
      <c r="D119" s="140"/>
      <c r="E119" s="140"/>
      <c r="F119" s="140"/>
      <c r="G119" s="143" t="n">
        <v>0.04</v>
      </c>
      <c r="H119" s="142" t="n">
        <f aca="false">$G$49*G119</f>
        <v>79.472</v>
      </c>
      <c r="I119" s="48"/>
      <c r="J119" s="49"/>
    </row>
    <row r="120" s="45" customFormat="true" ht="14.25" hidden="false" customHeight="true" outlineLevel="0" collapsed="false">
      <c r="B120" s="58" t="s">
        <v>79</v>
      </c>
      <c r="C120" s="140" t="s">
        <v>153</v>
      </c>
      <c r="D120" s="140"/>
      <c r="E120" s="140"/>
      <c r="F120" s="140"/>
      <c r="G120" s="143" t="n">
        <v>0.0194</v>
      </c>
      <c r="H120" s="142" t="n">
        <f aca="false">$G$49*G120</f>
        <v>38.54392</v>
      </c>
      <c r="I120" s="48"/>
      <c r="J120" s="49"/>
    </row>
    <row r="121" s="45" customFormat="true" ht="25.35" hidden="false" customHeight="true" outlineLevel="0" collapsed="false">
      <c r="B121" s="58" t="s">
        <v>124</v>
      </c>
      <c r="C121" s="140" t="s">
        <v>154</v>
      </c>
      <c r="D121" s="140"/>
      <c r="E121" s="140"/>
      <c r="F121" s="140"/>
      <c r="G121" s="143" t="n">
        <f aca="false">G120*G81</f>
        <v>0.0071392</v>
      </c>
      <c r="H121" s="142" t="n">
        <f aca="false">$G$49*G121</f>
        <v>14.18416256</v>
      </c>
      <c r="I121" s="48"/>
      <c r="J121" s="49"/>
    </row>
    <row r="122" s="45" customFormat="true" ht="13.9" hidden="false" customHeight="true" outlineLevel="0" collapsed="false">
      <c r="B122" s="144"/>
      <c r="C122" s="125" t="s">
        <v>155</v>
      </c>
      <c r="D122" s="125"/>
      <c r="E122" s="125"/>
      <c r="F122" s="125"/>
      <c r="G122" s="145" t="n">
        <f aca="false">SUM(G117:G121)</f>
        <v>0.0710752</v>
      </c>
      <c r="H122" s="146" t="n">
        <f aca="false">SUM(H117:H121)</f>
        <v>141.21220736</v>
      </c>
      <c r="I122" s="48"/>
      <c r="J122" s="49"/>
    </row>
    <row r="123" s="45" customFormat="true" ht="13.9" hidden="false" customHeight="true" outlineLevel="0" collapsed="false">
      <c r="B123" s="147"/>
      <c r="C123" s="148"/>
      <c r="D123" s="148"/>
      <c r="E123" s="148"/>
      <c r="F123" s="148"/>
      <c r="G123" s="149"/>
      <c r="H123" s="150"/>
      <c r="I123" s="48"/>
      <c r="J123" s="49"/>
    </row>
    <row r="124" s="45" customFormat="true" ht="13.9" hidden="false" customHeight="true" outlineLevel="0" collapsed="false">
      <c r="B124" s="121" t="s">
        <v>156</v>
      </c>
      <c r="C124" s="121"/>
      <c r="D124" s="121"/>
      <c r="E124" s="121"/>
      <c r="F124" s="121"/>
      <c r="G124" s="121"/>
      <c r="H124" s="121"/>
      <c r="I124" s="48"/>
      <c r="J124" s="49"/>
    </row>
    <row r="125" s="45" customFormat="true" ht="13.9" hidden="false" customHeight="true" outlineLevel="0" collapsed="false">
      <c r="B125" s="121"/>
      <c r="C125" s="121"/>
      <c r="D125" s="121"/>
      <c r="E125" s="121"/>
      <c r="F125" s="121"/>
      <c r="G125" s="121"/>
      <c r="H125" s="121"/>
      <c r="I125" s="48"/>
      <c r="J125" s="49"/>
    </row>
    <row r="126" s="45" customFormat="true" ht="13.9" hidden="false" customHeight="true" outlineLevel="0" collapsed="false">
      <c r="B126" s="121"/>
      <c r="C126" s="121"/>
      <c r="D126" s="121"/>
      <c r="E126" s="121"/>
      <c r="F126" s="121"/>
      <c r="G126" s="121"/>
      <c r="H126" s="121"/>
      <c r="I126" s="48"/>
      <c r="J126" s="49"/>
    </row>
    <row r="127" s="45" customFormat="true" ht="39" hidden="false" customHeight="true" outlineLevel="0" collapsed="false">
      <c r="B127" s="121"/>
      <c r="C127" s="121"/>
      <c r="D127" s="121"/>
      <c r="E127" s="121"/>
      <c r="F127" s="121"/>
      <c r="G127" s="121"/>
      <c r="H127" s="121"/>
      <c r="I127" s="48"/>
      <c r="J127" s="49"/>
    </row>
    <row r="128" s="45" customFormat="true" ht="13.9" hidden="false" customHeight="true" outlineLevel="0" collapsed="false">
      <c r="B128" s="147"/>
      <c r="C128" s="148"/>
      <c r="D128" s="148"/>
      <c r="E128" s="148"/>
      <c r="F128" s="148"/>
      <c r="G128" s="149"/>
      <c r="H128" s="151"/>
      <c r="I128" s="48"/>
      <c r="J128" s="49"/>
    </row>
    <row r="129" s="45" customFormat="true" ht="58.15" hidden="false" customHeight="true" outlineLevel="0" collapsed="false">
      <c r="B129" s="152" t="s">
        <v>157</v>
      </c>
      <c r="C129" s="152"/>
      <c r="D129" s="152"/>
      <c r="E129" s="152"/>
      <c r="F129" s="152"/>
      <c r="G129" s="152"/>
      <c r="H129" s="152"/>
      <c r="I129" s="48"/>
      <c r="J129" s="49"/>
    </row>
    <row r="130" s="45" customFormat="true" ht="137.75" hidden="false" customHeight="true" outlineLevel="0" collapsed="false">
      <c r="B130" s="153" t="s">
        <v>158</v>
      </c>
      <c r="C130" s="153"/>
      <c r="D130" s="153"/>
      <c r="E130" s="153"/>
      <c r="F130" s="153"/>
      <c r="G130" s="153"/>
      <c r="H130" s="153"/>
      <c r="I130" s="48"/>
      <c r="J130" s="49"/>
    </row>
    <row r="131" s="45" customFormat="true" ht="15.6" hidden="false" customHeight="true" outlineLevel="0" collapsed="false">
      <c r="B131" s="152"/>
      <c r="C131" s="148"/>
      <c r="D131" s="148"/>
      <c r="E131" s="148"/>
      <c r="F131" s="148"/>
      <c r="G131" s="149"/>
      <c r="H131" s="151"/>
      <c r="I131" s="48"/>
      <c r="J131" s="49"/>
    </row>
    <row r="132" s="45" customFormat="true" ht="15.75" hidden="false" customHeight="true" outlineLevel="0" collapsed="false">
      <c r="B132" s="96" t="s">
        <v>159</v>
      </c>
      <c r="C132" s="96"/>
      <c r="D132" s="96"/>
      <c r="E132" s="96"/>
      <c r="F132" s="96"/>
      <c r="G132" s="96"/>
      <c r="H132" s="96"/>
      <c r="I132" s="48"/>
      <c r="J132" s="154"/>
      <c r="K132" s="155"/>
      <c r="L132" s="49"/>
    </row>
    <row r="133" s="45" customFormat="true" ht="14.25" hidden="false" customHeight="false" outlineLevel="0" collapsed="false">
      <c r="B133" s="156"/>
      <c r="C133" s="156"/>
      <c r="D133" s="156"/>
      <c r="E133" s="156"/>
      <c r="F133" s="156"/>
      <c r="G133" s="156"/>
      <c r="H133" s="156"/>
      <c r="I133" s="48"/>
      <c r="J133" s="49"/>
      <c r="K133" s="49"/>
      <c r="L133" s="49"/>
    </row>
    <row r="134" s="45" customFormat="true" ht="41.3" hidden="false" customHeight="true" outlineLevel="0" collapsed="false">
      <c r="B134" s="109" t="s">
        <v>160</v>
      </c>
      <c r="C134" s="109"/>
      <c r="D134" s="109"/>
      <c r="E134" s="109"/>
      <c r="F134" s="109"/>
      <c r="G134" s="109"/>
      <c r="H134" s="109"/>
      <c r="I134" s="48"/>
      <c r="J134" s="49"/>
      <c r="K134" s="49"/>
      <c r="L134" s="49"/>
    </row>
    <row r="135" s="45" customFormat="true" ht="14.25" hidden="false" customHeight="true" outlineLevel="0" collapsed="false">
      <c r="B135" s="156"/>
      <c r="C135" s="156"/>
      <c r="D135" s="156"/>
      <c r="E135" s="156"/>
      <c r="F135" s="156"/>
      <c r="G135" s="156"/>
      <c r="H135" s="156"/>
      <c r="I135" s="48"/>
      <c r="J135" s="49"/>
      <c r="K135" s="49"/>
      <c r="L135" s="49"/>
    </row>
    <row r="136" s="45" customFormat="true" ht="13.9" hidden="false" customHeight="true" outlineLevel="0" collapsed="false">
      <c r="B136" s="111" t="s">
        <v>161</v>
      </c>
      <c r="C136" s="111"/>
      <c r="D136" s="111"/>
      <c r="E136" s="111"/>
      <c r="F136" s="111"/>
      <c r="G136" s="111"/>
      <c r="H136" s="157" t="n">
        <f aca="false">(G49+G112+H122)</f>
        <v>3610.108008</v>
      </c>
      <c r="I136" s="48"/>
      <c r="J136" s="49"/>
      <c r="K136" s="49"/>
      <c r="L136" s="49"/>
    </row>
    <row r="137" s="45" customFormat="true" ht="14.25" hidden="false" customHeight="true" outlineLevel="0" collapsed="false">
      <c r="B137" s="156"/>
      <c r="C137" s="156"/>
      <c r="D137" s="156"/>
      <c r="E137" s="156"/>
      <c r="F137" s="156"/>
      <c r="G137" s="156"/>
      <c r="H137" s="158"/>
      <c r="I137" s="48"/>
      <c r="J137" s="49"/>
      <c r="K137" s="49"/>
      <c r="L137" s="49"/>
    </row>
    <row r="138" s="45" customFormat="true" ht="15.75" hidden="false" customHeight="true" outlineLevel="0" collapsed="false">
      <c r="B138" s="124" t="s">
        <v>162</v>
      </c>
      <c r="C138" s="124"/>
      <c r="D138" s="124"/>
      <c r="E138" s="124"/>
      <c r="F138" s="124"/>
      <c r="G138" s="124"/>
      <c r="H138" s="124"/>
      <c r="I138" s="48"/>
      <c r="J138" s="49"/>
      <c r="K138" s="49"/>
      <c r="L138" s="49"/>
    </row>
    <row r="139" s="45" customFormat="true" ht="14.25" hidden="false" customHeight="false" outlineLevel="0" collapsed="false">
      <c r="B139" s="156"/>
      <c r="C139" s="156"/>
      <c r="D139" s="156"/>
      <c r="E139" s="156"/>
      <c r="F139" s="156"/>
      <c r="G139" s="156"/>
      <c r="H139" s="156"/>
      <c r="I139" s="48"/>
      <c r="J139" s="49"/>
      <c r="K139" s="49"/>
      <c r="L139" s="49"/>
    </row>
    <row r="140" s="45" customFormat="true" ht="26.1" hidden="false" customHeight="true" outlineLevel="0" collapsed="false">
      <c r="B140" s="99" t="s">
        <v>163</v>
      </c>
      <c r="C140" s="99" t="s">
        <v>164</v>
      </c>
      <c r="D140" s="99"/>
      <c r="E140" s="99"/>
      <c r="F140" s="99"/>
      <c r="G140" s="159" t="s">
        <v>165</v>
      </c>
      <c r="H140" s="99" t="s">
        <v>102</v>
      </c>
      <c r="I140" s="48"/>
      <c r="J140" s="49"/>
      <c r="K140" s="49"/>
      <c r="L140" s="49"/>
    </row>
    <row r="141" s="45" customFormat="true" ht="13.9" hidden="false" customHeight="true" outlineLevel="0" collapsed="false">
      <c r="B141" s="58" t="s">
        <v>70</v>
      </c>
      <c r="C141" s="140" t="s">
        <v>166</v>
      </c>
      <c r="D141" s="140"/>
      <c r="E141" s="140"/>
      <c r="F141" s="140"/>
      <c r="G141" s="160" t="n">
        <v>0.0833</v>
      </c>
      <c r="H141" s="161" t="n">
        <f aca="false">$H$136*G141</f>
        <v>300.7219970664</v>
      </c>
      <c r="I141" s="48"/>
      <c r="J141" s="162"/>
      <c r="K141" s="49"/>
      <c r="L141" s="49"/>
    </row>
    <row r="142" s="45" customFormat="true" ht="13.9" hidden="false" customHeight="true" outlineLevel="0" collapsed="false">
      <c r="B142" s="127" t="s">
        <v>73</v>
      </c>
      <c r="C142" s="163" t="s">
        <v>164</v>
      </c>
      <c r="D142" s="163"/>
      <c r="E142" s="163"/>
      <c r="F142" s="163"/>
      <c r="G142" s="105" t="n">
        <v>0.0222</v>
      </c>
      <c r="H142" s="161" t="n">
        <f aca="false">$H$136*G142</f>
        <v>80.1443977776</v>
      </c>
      <c r="I142" s="48"/>
      <c r="J142" s="164"/>
      <c r="K142" s="49"/>
      <c r="L142" s="49"/>
    </row>
    <row r="143" s="45" customFormat="true" ht="13.9" hidden="false" customHeight="true" outlineLevel="0" collapsed="false">
      <c r="B143" s="127" t="s">
        <v>76</v>
      </c>
      <c r="C143" s="101" t="s">
        <v>167</v>
      </c>
      <c r="D143" s="101"/>
      <c r="E143" s="101"/>
      <c r="F143" s="101"/>
      <c r="G143" s="105" t="n">
        <v>0.0004</v>
      </c>
      <c r="H143" s="161" t="n">
        <f aca="false">$H$136*G143</f>
        <v>1.4440432032</v>
      </c>
      <c r="I143" s="48"/>
      <c r="J143" s="49"/>
      <c r="K143" s="49"/>
      <c r="L143" s="49"/>
    </row>
    <row r="144" s="45" customFormat="true" ht="13.9" hidden="false" customHeight="true" outlineLevel="0" collapsed="false">
      <c r="B144" s="127" t="s">
        <v>79</v>
      </c>
      <c r="C144" s="101" t="s">
        <v>168</v>
      </c>
      <c r="D144" s="101"/>
      <c r="E144" s="101"/>
      <c r="F144" s="101"/>
      <c r="G144" s="105" t="n">
        <v>0.0002</v>
      </c>
      <c r="H144" s="161" t="n">
        <f aca="false">$H$136*G144</f>
        <v>0.7220216016</v>
      </c>
      <c r="I144" s="48"/>
      <c r="J144" s="49"/>
      <c r="K144" s="49"/>
      <c r="L144" s="49"/>
    </row>
    <row r="145" s="45" customFormat="true" ht="13.9" hidden="false" customHeight="true" outlineLevel="0" collapsed="false">
      <c r="B145" s="127" t="s">
        <v>124</v>
      </c>
      <c r="C145" s="101" t="s">
        <v>169</v>
      </c>
      <c r="D145" s="101"/>
      <c r="E145" s="101"/>
      <c r="F145" s="101"/>
      <c r="G145" s="105" t="n">
        <v>0.0014</v>
      </c>
      <c r="H145" s="161" t="n">
        <f aca="false">$H$136*G145</f>
        <v>5.0541512112</v>
      </c>
      <c r="I145" s="48"/>
      <c r="J145" s="49"/>
      <c r="K145" s="49"/>
      <c r="L145" s="49"/>
    </row>
    <row r="146" s="45" customFormat="true" ht="13.9" hidden="false" customHeight="true" outlineLevel="0" collapsed="false">
      <c r="B146" s="165" t="s">
        <v>126</v>
      </c>
      <c r="C146" s="101" t="s">
        <v>170</v>
      </c>
      <c r="D146" s="101"/>
      <c r="E146" s="101"/>
      <c r="F146" s="101"/>
      <c r="G146" s="166" t="n">
        <v>0.0166</v>
      </c>
      <c r="H146" s="161" t="n">
        <f aca="false">$H$136*G146</f>
        <v>59.9277929328</v>
      </c>
      <c r="I146" s="48"/>
      <c r="J146" s="49"/>
      <c r="K146" s="49"/>
      <c r="L146" s="49"/>
    </row>
    <row r="147" s="45" customFormat="true" ht="13.9" hidden="false" customHeight="true" outlineLevel="0" collapsed="false">
      <c r="B147" s="144"/>
      <c r="C147" s="125" t="s">
        <v>155</v>
      </c>
      <c r="D147" s="125"/>
      <c r="E147" s="125"/>
      <c r="F147" s="125"/>
      <c r="G147" s="145" t="n">
        <f aca="false">SUM(G141:G146)</f>
        <v>0.1241</v>
      </c>
      <c r="H147" s="146" t="n">
        <f aca="false">SUM(H141:H146)</f>
        <v>448.0144037928</v>
      </c>
      <c r="I147" s="48"/>
      <c r="J147" s="49"/>
      <c r="K147" s="49"/>
      <c r="L147" s="49"/>
    </row>
    <row r="148" s="45" customFormat="true" ht="14.25" hidden="false" customHeight="true" outlineLevel="0" collapsed="false">
      <c r="B148" s="49"/>
      <c r="C148" s="49"/>
      <c r="D148" s="49"/>
      <c r="E148" s="49"/>
      <c r="F148" s="49"/>
      <c r="G148" s="49"/>
      <c r="H148" s="49"/>
      <c r="I148" s="48"/>
      <c r="J148" s="49"/>
      <c r="K148" s="49"/>
      <c r="L148" s="49"/>
    </row>
    <row r="149" s="45" customFormat="true" ht="13.9" hidden="false" customHeight="true" outlineLevel="0" collapsed="false">
      <c r="B149" s="109" t="s">
        <v>171</v>
      </c>
      <c r="C149" s="109"/>
      <c r="D149" s="109"/>
      <c r="E149" s="109"/>
      <c r="F149" s="109"/>
      <c r="G149" s="109"/>
      <c r="H149" s="109"/>
      <c r="I149" s="48"/>
      <c r="J149" s="49"/>
      <c r="K149" s="49"/>
      <c r="L149" s="49"/>
    </row>
    <row r="150" s="45" customFormat="true" ht="21.4" hidden="false" customHeight="true" outlineLevel="0" collapsed="false">
      <c r="B150" s="109"/>
      <c r="C150" s="109"/>
      <c r="D150" s="109"/>
      <c r="E150" s="109"/>
      <c r="F150" s="109"/>
      <c r="G150" s="109"/>
      <c r="H150" s="109"/>
      <c r="I150" s="48"/>
      <c r="J150" s="49"/>
      <c r="K150" s="49"/>
      <c r="L150" s="49"/>
    </row>
    <row r="151" s="45" customFormat="true" ht="95.25" hidden="false" customHeight="true" outlineLevel="0" collapsed="false">
      <c r="B151" s="97" t="s">
        <v>172</v>
      </c>
      <c r="C151" s="97"/>
      <c r="D151" s="97"/>
      <c r="E151" s="97"/>
      <c r="F151" s="97"/>
      <c r="G151" s="97"/>
      <c r="H151" s="97"/>
      <c r="I151" s="48"/>
      <c r="J151" s="49"/>
      <c r="K151" s="49"/>
      <c r="L151" s="49"/>
    </row>
    <row r="152" s="45" customFormat="true" ht="12.75" hidden="false" customHeight="true" outlineLevel="0" collapsed="false">
      <c r="B152" s="85"/>
      <c r="C152" s="121"/>
      <c r="D152" s="121"/>
      <c r="E152" s="121"/>
      <c r="F152" s="121"/>
      <c r="G152" s="121"/>
      <c r="H152" s="121"/>
      <c r="I152" s="48"/>
      <c r="J152" s="49"/>
      <c r="K152" s="49"/>
      <c r="L152" s="49"/>
    </row>
    <row r="153" s="45" customFormat="true" ht="85.5" hidden="false" customHeight="true" outlineLevel="0" collapsed="false">
      <c r="B153" s="97" t="s">
        <v>173</v>
      </c>
      <c r="C153" s="97"/>
      <c r="D153" s="97"/>
      <c r="E153" s="97"/>
      <c r="F153" s="97"/>
      <c r="G153" s="97"/>
      <c r="H153" s="97"/>
      <c r="I153" s="48"/>
      <c r="J153" s="49"/>
      <c r="K153" s="49"/>
      <c r="L153" s="49"/>
    </row>
    <row r="154" s="45" customFormat="true" ht="14.25" hidden="false" customHeight="true" outlineLevel="0" collapsed="false">
      <c r="B154" s="49"/>
      <c r="C154" s="49"/>
      <c r="D154" s="49"/>
      <c r="E154" s="49"/>
      <c r="F154" s="49"/>
      <c r="G154" s="49"/>
      <c r="H154" s="49"/>
      <c r="I154" s="48"/>
      <c r="J154" s="49"/>
      <c r="K154" s="49"/>
      <c r="L154" s="49"/>
    </row>
    <row r="155" s="45" customFormat="true" ht="123.95" hidden="false" customHeight="true" outlineLevel="0" collapsed="false">
      <c r="B155" s="97" t="s">
        <v>174</v>
      </c>
      <c r="C155" s="97"/>
      <c r="D155" s="97"/>
      <c r="E155" s="97"/>
      <c r="F155" s="97"/>
      <c r="G155" s="97"/>
      <c r="H155" s="97"/>
      <c r="I155" s="48"/>
      <c r="J155" s="49"/>
      <c r="K155" s="49"/>
      <c r="L155" s="49"/>
    </row>
    <row r="156" s="45" customFormat="true" ht="13.7" hidden="false" customHeight="true" outlineLevel="0" collapsed="false">
      <c r="B156" s="85"/>
      <c r="C156" s="49"/>
      <c r="D156" s="49"/>
      <c r="E156" s="49"/>
      <c r="F156" s="49"/>
      <c r="G156" s="49"/>
      <c r="H156" s="49"/>
      <c r="I156" s="48"/>
      <c r="J156" s="49"/>
      <c r="K156" s="49"/>
      <c r="L156" s="49"/>
    </row>
    <row r="157" s="45" customFormat="true" ht="188.85" hidden="false" customHeight="true" outlineLevel="0" collapsed="false">
      <c r="B157" s="97" t="s">
        <v>175</v>
      </c>
      <c r="C157" s="97"/>
      <c r="D157" s="97"/>
      <c r="E157" s="97"/>
      <c r="F157" s="97"/>
      <c r="G157" s="97"/>
      <c r="H157" s="97"/>
      <c r="I157" s="48"/>
      <c r="J157" s="49"/>
      <c r="K157" s="49"/>
      <c r="L157" s="49"/>
    </row>
    <row r="158" s="45" customFormat="true" ht="13.7" hidden="false" customHeight="true" outlineLevel="0" collapsed="false">
      <c r="B158" s="85"/>
      <c r="C158" s="49"/>
      <c r="D158" s="49"/>
      <c r="E158" s="49"/>
      <c r="F158" s="49"/>
      <c r="G158" s="49"/>
      <c r="H158" s="49"/>
      <c r="I158" s="48"/>
      <c r="J158" s="49"/>
      <c r="K158" s="49"/>
      <c r="L158" s="49"/>
    </row>
    <row r="159" s="45" customFormat="true" ht="156.2" hidden="false" customHeight="true" outlineLevel="0" collapsed="false">
      <c r="B159" s="97" t="s">
        <v>176</v>
      </c>
      <c r="C159" s="97"/>
      <c r="D159" s="97"/>
      <c r="E159" s="97"/>
      <c r="F159" s="97"/>
      <c r="G159" s="97"/>
      <c r="H159" s="97"/>
      <c r="I159" s="48"/>
      <c r="J159" s="49"/>
      <c r="K159" s="49"/>
      <c r="L159" s="49"/>
    </row>
    <row r="160" s="45" customFormat="true" ht="13.7" hidden="false" customHeight="true" outlineLevel="0" collapsed="false">
      <c r="B160" s="85"/>
      <c r="C160" s="49"/>
      <c r="D160" s="49"/>
      <c r="E160" s="49"/>
      <c r="F160" s="49"/>
      <c r="G160" s="49"/>
      <c r="H160" s="49"/>
      <c r="I160" s="48"/>
      <c r="J160" s="49"/>
      <c r="K160" s="49"/>
      <c r="L160" s="49"/>
    </row>
    <row r="161" s="45" customFormat="true" ht="60.75" hidden="false" customHeight="true" outlineLevel="0" collapsed="false">
      <c r="B161" s="97" t="s">
        <v>177</v>
      </c>
      <c r="C161" s="97"/>
      <c r="D161" s="97"/>
      <c r="E161" s="97"/>
      <c r="F161" s="97"/>
      <c r="G161" s="97"/>
      <c r="H161" s="97"/>
      <c r="I161" s="48"/>
      <c r="J161" s="49"/>
      <c r="K161" s="49"/>
      <c r="L161" s="49"/>
    </row>
    <row r="162" s="45" customFormat="true" ht="13.7" hidden="false" customHeight="true" outlineLevel="0" collapsed="false">
      <c r="B162" s="85"/>
      <c r="C162" s="49"/>
      <c r="D162" s="49"/>
      <c r="E162" s="49"/>
      <c r="F162" s="49"/>
      <c r="G162" s="49"/>
      <c r="H162" s="49"/>
      <c r="I162" s="48"/>
      <c r="J162" s="49"/>
      <c r="K162" s="49"/>
      <c r="L162" s="49"/>
    </row>
    <row r="163" s="45" customFormat="true" ht="15.75" hidden="false" customHeight="true" outlineLevel="0" collapsed="false">
      <c r="B163" s="124" t="s">
        <v>178</v>
      </c>
      <c r="C163" s="124"/>
      <c r="D163" s="124"/>
      <c r="E163" s="124"/>
      <c r="F163" s="124"/>
      <c r="G163" s="124"/>
      <c r="H163" s="124"/>
      <c r="I163" s="48"/>
      <c r="J163" s="49"/>
      <c r="K163" s="167"/>
      <c r="L163" s="49"/>
    </row>
    <row r="164" s="45" customFormat="true" ht="14.25" hidden="false" customHeight="false" outlineLevel="0" collapsed="false">
      <c r="B164" s="156"/>
      <c r="C164" s="156"/>
      <c r="D164" s="156"/>
      <c r="E164" s="156"/>
      <c r="F164" s="156"/>
      <c r="G164" s="156"/>
      <c r="H164" s="156"/>
      <c r="I164" s="48"/>
      <c r="J164" s="49"/>
      <c r="K164" s="49"/>
      <c r="L164" s="49"/>
    </row>
    <row r="165" s="45" customFormat="true" ht="13.9" hidden="false" customHeight="true" outlineLevel="0" collapsed="false">
      <c r="B165" s="99" t="s">
        <v>179</v>
      </c>
      <c r="C165" s="99" t="s">
        <v>180</v>
      </c>
      <c r="D165" s="99"/>
      <c r="E165" s="99"/>
      <c r="F165" s="99"/>
      <c r="G165" s="159" t="s">
        <v>110</v>
      </c>
      <c r="H165" s="99" t="s">
        <v>102</v>
      </c>
      <c r="I165" s="48"/>
      <c r="J165" s="49"/>
      <c r="K165" s="49"/>
      <c r="L165" s="49"/>
    </row>
    <row r="166" s="45" customFormat="true" ht="25.9" hidden="false" customHeight="true" outlineLevel="0" collapsed="false">
      <c r="B166" s="91" t="s">
        <v>70</v>
      </c>
      <c r="C166" s="101" t="s">
        <v>181</v>
      </c>
      <c r="D166" s="101"/>
      <c r="E166" s="101"/>
      <c r="F166" s="101"/>
      <c r="G166" s="102" t="n">
        <v>0</v>
      </c>
      <c r="H166" s="168" t="n">
        <f aca="false">H136*G166</f>
        <v>0</v>
      </c>
      <c r="I166" s="48"/>
      <c r="J166" s="49"/>
      <c r="K166" s="49"/>
      <c r="L166" s="49"/>
    </row>
    <row r="167" s="45" customFormat="true" ht="13.9" hidden="false" customHeight="true" outlineLevel="0" collapsed="false">
      <c r="B167" s="65" t="s">
        <v>182</v>
      </c>
      <c r="C167" s="65"/>
      <c r="D167" s="65"/>
      <c r="E167" s="65"/>
      <c r="F167" s="65"/>
      <c r="G167" s="145" t="n">
        <v>0</v>
      </c>
      <c r="H167" s="169" t="n">
        <f aca="false">H166</f>
        <v>0</v>
      </c>
      <c r="I167" s="48"/>
      <c r="J167" s="49"/>
      <c r="K167" s="49"/>
      <c r="L167" s="49"/>
    </row>
    <row r="168" s="45" customFormat="true" ht="13.9" hidden="false" customHeight="true" outlineLevel="0" collapsed="false">
      <c r="B168" s="108" t="s">
        <v>183</v>
      </c>
      <c r="C168" s="108"/>
      <c r="D168" s="108"/>
      <c r="E168" s="108"/>
      <c r="F168" s="108"/>
      <c r="G168" s="108"/>
      <c r="H168" s="108"/>
      <c r="I168" s="48"/>
      <c r="J168" s="49"/>
      <c r="K168" s="49"/>
      <c r="L168" s="49"/>
    </row>
    <row r="169" s="45" customFormat="true" ht="13.8" hidden="false" customHeight="false" outlineLevel="0" collapsed="false">
      <c r="B169" s="108"/>
      <c r="C169" s="108"/>
      <c r="D169" s="108"/>
      <c r="E169" s="108"/>
      <c r="F169" s="108"/>
      <c r="G169" s="108"/>
      <c r="H169" s="108"/>
      <c r="I169" s="48"/>
      <c r="J169" s="49"/>
      <c r="K169" s="49"/>
      <c r="L169" s="49"/>
    </row>
    <row r="170" s="45" customFormat="true" ht="13.8" hidden="false" customHeight="false" outlineLevel="0" collapsed="false">
      <c r="B170" s="170"/>
      <c r="C170" s="56"/>
      <c r="D170" s="56"/>
      <c r="E170" s="56"/>
      <c r="F170" s="56"/>
      <c r="G170" s="171"/>
      <c r="H170" s="172"/>
      <c r="I170" s="48"/>
      <c r="J170" s="49"/>
      <c r="K170" s="49"/>
      <c r="L170" s="49"/>
    </row>
    <row r="171" s="45" customFormat="true" ht="13.9" hidden="false" customHeight="true" outlineLevel="0" collapsed="false">
      <c r="B171" s="70" t="s">
        <v>184</v>
      </c>
      <c r="C171" s="70"/>
      <c r="D171" s="70"/>
      <c r="E171" s="70"/>
      <c r="F171" s="70"/>
      <c r="G171" s="70"/>
      <c r="H171" s="70"/>
      <c r="I171" s="48"/>
      <c r="J171" s="49"/>
      <c r="K171" s="49"/>
      <c r="L171" s="49"/>
    </row>
    <row r="172" s="45" customFormat="true" ht="14.25" hidden="false" customHeight="true" outlineLevel="0" collapsed="false">
      <c r="B172" s="173"/>
      <c r="C172" s="173"/>
      <c r="D172" s="173"/>
      <c r="E172" s="173"/>
      <c r="F172" s="173"/>
      <c r="G172" s="173"/>
      <c r="H172" s="173"/>
      <c r="I172" s="48"/>
      <c r="J172" s="49"/>
      <c r="K172" s="49"/>
      <c r="L172" s="49"/>
    </row>
    <row r="173" s="45" customFormat="true" ht="14.25" hidden="false" customHeight="true" outlineLevel="0" collapsed="false">
      <c r="B173" s="99" t="n">
        <v>4</v>
      </c>
      <c r="C173" s="174" t="s">
        <v>185</v>
      </c>
      <c r="D173" s="174"/>
      <c r="E173" s="174"/>
      <c r="F173" s="174"/>
      <c r="G173" s="65"/>
      <c r="H173" s="99" t="s">
        <v>102</v>
      </c>
      <c r="I173" s="48"/>
      <c r="J173" s="49"/>
      <c r="K173" s="49"/>
      <c r="L173" s="49"/>
    </row>
    <row r="174" s="45" customFormat="true" ht="13.9" hidden="false" customHeight="true" outlineLevel="0" collapsed="false">
      <c r="B174" s="91" t="s">
        <v>163</v>
      </c>
      <c r="C174" s="101" t="s">
        <v>164</v>
      </c>
      <c r="D174" s="101"/>
      <c r="E174" s="101"/>
      <c r="F174" s="101"/>
      <c r="G174" s="102" t="n">
        <f aca="false">G147</f>
        <v>0.1241</v>
      </c>
      <c r="H174" s="175" t="n">
        <f aca="false">H147</f>
        <v>448.0144037928</v>
      </c>
      <c r="I174" s="48"/>
      <c r="J174" s="49"/>
      <c r="K174" s="49"/>
      <c r="L174" s="49"/>
    </row>
    <row r="175" s="45" customFormat="true" ht="13.9" hidden="false" customHeight="true" outlineLevel="0" collapsed="false">
      <c r="B175" s="127" t="s">
        <v>179</v>
      </c>
      <c r="C175" s="101" t="s">
        <v>180</v>
      </c>
      <c r="D175" s="101"/>
      <c r="E175" s="101"/>
      <c r="F175" s="101"/>
      <c r="G175" s="105" t="n">
        <f aca="false">G167</f>
        <v>0</v>
      </c>
      <c r="H175" s="175" t="n">
        <f aca="false">H167</f>
        <v>0</v>
      </c>
      <c r="I175" s="48"/>
      <c r="J175" s="49"/>
      <c r="K175" s="49"/>
      <c r="L175" s="49"/>
    </row>
    <row r="176" s="45" customFormat="true" ht="13.9" hidden="false" customHeight="true" outlineLevel="0" collapsed="false">
      <c r="B176" s="144"/>
      <c r="C176" s="125" t="s">
        <v>155</v>
      </c>
      <c r="D176" s="125"/>
      <c r="E176" s="125"/>
      <c r="F176" s="125"/>
      <c r="G176" s="145" t="n">
        <f aca="false">G174</f>
        <v>0.1241</v>
      </c>
      <c r="H176" s="146" t="n">
        <f aca="false">H174+H175</f>
        <v>448.0144037928</v>
      </c>
      <c r="I176" s="48"/>
      <c r="J176" s="49"/>
      <c r="K176" s="49"/>
      <c r="L176" s="49"/>
    </row>
    <row r="177" s="45" customFormat="true" ht="14.25" hidden="false" customHeight="true" outlineLevel="0" collapsed="false">
      <c r="B177" s="49"/>
      <c r="C177" s="49"/>
      <c r="D177" s="49"/>
      <c r="E177" s="49"/>
      <c r="F177" s="49"/>
      <c r="G177" s="49"/>
      <c r="H177" s="49"/>
      <c r="I177" s="48"/>
      <c r="J177" s="49"/>
      <c r="K177" s="49"/>
      <c r="L177" s="49"/>
    </row>
    <row r="178" s="45" customFormat="true" ht="15.75" hidden="false" customHeight="true" outlineLevel="0" collapsed="false">
      <c r="B178" s="96" t="s">
        <v>186</v>
      </c>
      <c r="C178" s="96"/>
      <c r="D178" s="96"/>
      <c r="E178" s="96"/>
      <c r="F178" s="96"/>
      <c r="G178" s="96"/>
      <c r="H178" s="96"/>
      <c r="I178" s="48"/>
      <c r="J178" s="49"/>
      <c r="K178" s="49"/>
      <c r="L178" s="49"/>
    </row>
    <row r="179" s="45" customFormat="true" ht="14.25" hidden="false" customHeight="false" outlineLevel="0" collapsed="false">
      <c r="B179" s="49"/>
      <c r="C179" s="49"/>
      <c r="D179" s="49"/>
      <c r="E179" s="49"/>
      <c r="F179" s="49"/>
      <c r="G179" s="49"/>
      <c r="H179" s="49"/>
      <c r="I179" s="48"/>
      <c r="J179" s="49"/>
      <c r="K179" s="49"/>
      <c r="L179" s="49"/>
    </row>
    <row r="180" s="45" customFormat="true" ht="13.9" hidden="false" customHeight="true" outlineLevel="0" collapsed="false">
      <c r="B180" s="65" t="n">
        <v>5</v>
      </c>
      <c r="C180" s="65" t="s">
        <v>187</v>
      </c>
      <c r="D180" s="65"/>
      <c r="E180" s="65"/>
      <c r="F180" s="65"/>
      <c r="G180" s="65" t="s">
        <v>102</v>
      </c>
      <c r="H180" s="65"/>
      <c r="I180" s="48"/>
      <c r="J180" s="49"/>
      <c r="K180" s="49"/>
      <c r="L180" s="49"/>
    </row>
    <row r="181" s="45" customFormat="true" ht="13.9" hidden="false" customHeight="true" outlineLevel="0" collapsed="false">
      <c r="B181" s="58" t="s">
        <v>70</v>
      </c>
      <c r="C181" s="140" t="s">
        <v>188</v>
      </c>
      <c r="D181" s="140"/>
      <c r="E181" s="140"/>
      <c r="F181" s="140"/>
      <c r="G181" s="161" t="n">
        <f aca="false">'Unif. Equip. Materiais'!H13</f>
        <v>85.14</v>
      </c>
      <c r="H181" s="161"/>
      <c r="I181" s="48"/>
      <c r="J181" s="49"/>
      <c r="K181" s="49"/>
      <c r="L181" s="49"/>
    </row>
    <row r="182" s="45" customFormat="true" ht="13.9" hidden="false" customHeight="true" outlineLevel="0" collapsed="false">
      <c r="B182" s="58" t="s">
        <v>73</v>
      </c>
      <c r="C182" s="140" t="s">
        <v>189</v>
      </c>
      <c r="D182" s="140"/>
      <c r="E182" s="140"/>
      <c r="F182" s="140"/>
      <c r="G182" s="161" t="n">
        <f aca="false">'Unif. Equip. Materiais'!H61</f>
        <v>628.34</v>
      </c>
      <c r="H182" s="161"/>
      <c r="I182" s="48"/>
      <c r="J182" s="49"/>
      <c r="K182" s="49"/>
      <c r="L182" s="49"/>
    </row>
    <row r="183" s="45" customFormat="true" ht="13.9" hidden="false" customHeight="true" outlineLevel="0" collapsed="false">
      <c r="B183" s="58" t="s">
        <v>76</v>
      </c>
      <c r="C183" s="140" t="s">
        <v>190</v>
      </c>
      <c r="D183" s="140"/>
      <c r="E183" s="140"/>
      <c r="F183" s="140"/>
      <c r="G183" s="161" t="n">
        <f aca="false">'Unif. Equip. Materiais'!H80</f>
        <v>13.17</v>
      </c>
      <c r="H183" s="161"/>
      <c r="I183" s="48"/>
      <c r="J183" s="49"/>
      <c r="K183" s="49"/>
      <c r="L183" s="49"/>
    </row>
    <row r="184" s="45" customFormat="true" ht="13.9" hidden="false" customHeight="true" outlineLevel="0" collapsed="false">
      <c r="B184" s="58" t="s">
        <v>79</v>
      </c>
      <c r="C184" s="140" t="s">
        <v>191</v>
      </c>
      <c r="D184" s="140"/>
      <c r="E184" s="140"/>
      <c r="F184" s="140"/>
      <c r="G184" s="161" t="n">
        <f aca="false">'Unif. Equip. Materiais'!H98</f>
        <v>160.69</v>
      </c>
      <c r="H184" s="161"/>
      <c r="I184" s="48"/>
      <c r="J184" s="49"/>
      <c r="K184" s="49"/>
      <c r="L184" s="49"/>
    </row>
    <row r="185" s="45" customFormat="true" ht="13.9" hidden="false" customHeight="true" outlineLevel="0" collapsed="false">
      <c r="B185" s="176"/>
      <c r="C185" s="65" t="s">
        <v>104</v>
      </c>
      <c r="D185" s="65"/>
      <c r="E185" s="65"/>
      <c r="F185" s="65"/>
      <c r="G185" s="177" t="n">
        <f aca="false">SUM(G181:G184)</f>
        <v>887.34</v>
      </c>
      <c r="H185" s="177"/>
      <c r="I185" s="48"/>
      <c r="J185" s="49"/>
      <c r="K185" s="49"/>
      <c r="L185" s="49"/>
    </row>
    <row r="186" s="45" customFormat="true" ht="14.25" hidden="false" customHeight="true" outlineLevel="0" collapsed="false">
      <c r="B186" s="49"/>
      <c r="C186" s="49"/>
      <c r="D186" s="49"/>
      <c r="E186" s="49"/>
      <c r="F186" s="49"/>
      <c r="G186" s="49"/>
      <c r="H186" s="49"/>
      <c r="I186" s="48"/>
      <c r="J186" s="49"/>
      <c r="K186" s="49"/>
      <c r="L186" s="49"/>
    </row>
    <row r="187" s="45" customFormat="true" ht="13.9" hidden="false" customHeight="true" outlineLevel="0" collapsed="false">
      <c r="B187" s="121" t="s">
        <v>192</v>
      </c>
      <c r="C187" s="121"/>
      <c r="D187" s="121"/>
      <c r="E187" s="121"/>
      <c r="F187" s="121"/>
      <c r="G187" s="121"/>
      <c r="H187" s="121"/>
      <c r="I187" s="48"/>
      <c r="J187" s="49"/>
      <c r="K187" s="49"/>
      <c r="L187" s="49"/>
    </row>
    <row r="188" s="45" customFormat="true" ht="14.25" hidden="false" customHeight="true" outlineLevel="0" collapsed="false">
      <c r="B188" s="85"/>
      <c r="C188" s="49"/>
      <c r="D188" s="49"/>
      <c r="E188" s="49"/>
      <c r="F188" s="49"/>
      <c r="G188" s="49"/>
      <c r="H188" s="49"/>
      <c r="I188" s="48"/>
      <c r="J188" s="49"/>
      <c r="K188" s="49"/>
      <c r="L188" s="49"/>
    </row>
    <row r="189" s="45" customFormat="true" ht="15.75" hidden="false" customHeight="true" outlineLevel="0" collapsed="false">
      <c r="B189" s="178" t="s">
        <v>193</v>
      </c>
      <c r="C189" s="178"/>
      <c r="D189" s="178"/>
      <c r="E189" s="178"/>
      <c r="F189" s="178"/>
      <c r="G189" s="178"/>
      <c r="H189" s="178"/>
      <c r="I189" s="48"/>
      <c r="J189" s="49"/>
      <c r="K189" s="49"/>
      <c r="L189" s="49"/>
    </row>
    <row r="190" s="45" customFormat="true" ht="14.25" hidden="false" customHeight="false" outlineLevel="0" collapsed="false">
      <c r="B190" s="179"/>
      <c r="C190" s="179"/>
      <c r="D190" s="179"/>
      <c r="E190" s="179"/>
      <c r="F190" s="179"/>
      <c r="G190" s="179"/>
      <c r="H190" s="179"/>
      <c r="I190" s="48"/>
      <c r="J190" s="49"/>
      <c r="K190" s="49"/>
      <c r="L190" s="49"/>
    </row>
    <row r="191" s="45" customFormat="true" ht="13.7" hidden="false" customHeight="true" outlineLevel="0" collapsed="false">
      <c r="B191" s="111" t="s">
        <v>194</v>
      </c>
      <c r="C191" s="111"/>
      <c r="D191" s="111"/>
      <c r="E191" s="111"/>
      <c r="F191" s="111"/>
      <c r="G191" s="111"/>
      <c r="H191" s="180" t="n">
        <f aca="false">G49+G112+H122+H176+G185</f>
        <v>4945.4624117928</v>
      </c>
      <c r="I191" s="48"/>
      <c r="J191" s="49"/>
      <c r="K191" s="49"/>
      <c r="L191" s="49"/>
    </row>
    <row r="192" s="45" customFormat="true" ht="14.25" hidden="false" customHeight="true" outlineLevel="0" collapsed="false">
      <c r="B192" s="49"/>
      <c r="C192" s="55"/>
      <c r="D192" s="55"/>
      <c r="E192" s="55"/>
      <c r="F192" s="55"/>
      <c r="G192" s="55"/>
      <c r="H192" s="181" t="n">
        <f aca="false">H191+H194</f>
        <v>5093.82628414658</v>
      </c>
      <c r="I192" s="48"/>
      <c r="J192" s="49"/>
      <c r="K192" s="49"/>
      <c r="L192" s="49"/>
    </row>
    <row r="193" s="45" customFormat="true" ht="13.9" hidden="false" customHeight="true" outlineLevel="0" collapsed="false">
      <c r="B193" s="94" t="n">
        <v>6</v>
      </c>
      <c r="C193" s="182" t="s">
        <v>195</v>
      </c>
      <c r="D193" s="182"/>
      <c r="E193" s="182"/>
      <c r="F193" s="182"/>
      <c r="G193" s="182" t="s">
        <v>110</v>
      </c>
      <c r="H193" s="183" t="s">
        <v>102</v>
      </c>
      <c r="I193" s="48"/>
      <c r="J193" s="49"/>
      <c r="K193" s="49"/>
      <c r="L193" s="49"/>
    </row>
    <row r="194" s="45" customFormat="true" ht="13.9" hidden="false" customHeight="true" outlineLevel="0" collapsed="false">
      <c r="B194" s="184" t="s">
        <v>70</v>
      </c>
      <c r="C194" s="185" t="s">
        <v>196</v>
      </c>
      <c r="D194" s="185"/>
      <c r="E194" s="185"/>
      <c r="F194" s="185"/>
      <c r="G194" s="186" t="n">
        <v>0.03</v>
      </c>
      <c r="H194" s="187" t="n">
        <f aca="false">H191*G194</f>
        <v>148.363872353784</v>
      </c>
      <c r="I194" s="48"/>
      <c r="J194" s="49"/>
      <c r="K194" s="49"/>
      <c r="L194" s="49"/>
    </row>
    <row r="195" s="45" customFormat="true" ht="13.9" hidden="false" customHeight="true" outlineLevel="0" collapsed="false">
      <c r="B195" s="188" t="s">
        <v>73</v>
      </c>
      <c r="C195" s="79" t="s">
        <v>197</v>
      </c>
      <c r="D195" s="79"/>
      <c r="E195" s="79"/>
      <c r="F195" s="79"/>
      <c r="G195" s="189" t="n">
        <v>0.08599</v>
      </c>
      <c r="H195" s="190" t="n">
        <f aca="false">(H191+H194)*G195</f>
        <v>438.018122173765</v>
      </c>
      <c r="I195" s="191"/>
      <c r="J195" s="49"/>
      <c r="K195" s="49"/>
      <c r="L195" s="49"/>
    </row>
    <row r="196" s="45" customFormat="true" ht="13.9" hidden="false" customHeight="true" outlineLevel="0" collapsed="false">
      <c r="B196" s="188" t="s">
        <v>76</v>
      </c>
      <c r="C196" s="79" t="s">
        <v>198</v>
      </c>
      <c r="D196" s="79"/>
      <c r="E196" s="79"/>
      <c r="F196" s="79"/>
      <c r="G196" s="189"/>
      <c r="H196" s="190"/>
      <c r="I196" s="48"/>
      <c r="J196" s="48"/>
      <c r="K196" s="49"/>
      <c r="L196" s="49"/>
    </row>
    <row r="197" s="45" customFormat="true" ht="13.9" hidden="false" customHeight="true" outlineLevel="0" collapsed="false">
      <c r="B197" s="188"/>
      <c r="C197" s="79" t="s">
        <v>199</v>
      </c>
      <c r="D197" s="79"/>
      <c r="E197" s="79"/>
      <c r="F197" s="79"/>
      <c r="G197" s="189" t="n">
        <v>0.076</v>
      </c>
      <c r="H197" s="190" t="n">
        <f aca="false">SUM($H$191,$H$194,$H$195)/0.8575*G197</f>
        <v>490.285918227809</v>
      </c>
      <c r="I197" s="48"/>
      <c r="J197" s="49"/>
      <c r="K197" s="49"/>
      <c r="L197" s="49"/>
    </row>
    <row r="198" s="45" customFormat="true" ht="13.9" hidden="false" customHeight="true" outlineLevel="0" collapsed="false">
      <c r="B198" s="188"/>
      <c r="C198" s="79" t="s">
        <v>200</v>
      </c>
      <c r="D198" s="79"/>
      <c r="E198" s="79"/>
      <c r="F198" s="79"/>
      <c r="G198" s="189" t="n">
        <v>0.0165</v>
      </c>
      <c r="H198" s="190" t="n">
        <f aca="false">SUM($H$191,$H$194,$H$195)/0.8575*G198</f>
        <v>106.443653299459</v>
      </c>
      <c r="I198" s="48"/>
      <c r="J198" s="49"/>
      <c r="K198" s="49"/>
      <c r="L198" s="49"/>
    </row>
    <row r="199" s="45" customFormat="true" ht="13.9" hidden="false" customHeight="true" outlineLevel="0" collapsed="false">
      <c r="B199" s="188"/>
      <c r="C199" s="79" t="s">
        <v>201</v>
      </c>
      <c r="D199" s="79"/>
      <c r="E199" s="79"/>
      <c r="F199" s="79"/>
      <c r="G199" s="189" t="n">
        <v>0.05</v>
      </c>
      <c r="H199" s="190" t="n">
        <f aca="false">SUM($H$191,$H$194,$H$195)/0.8575*G199</f>
        <v>322.556525149875</v>
      </c>
      <c r="I199" s="48"/>
      <c r="J199" s="49"/>
      <c r="K199" s="49"/>
      <c r="L199" s="49"/>
    </row>
    <row r="200" s="45" customFormat="true" ht="13.9" hidden="false" customHeight="true" outlineLevel="0" collapsed="false">
      <c r="B200" s="192"/>
      <c r="C200" s="193" t="s">
        <v>104</v>
      </c>
      <c r="D200" s="193"/>
      <c r="E200" s="193"/>
      <c r="F200" s="193"/>
      <c r="G200" s="194" t="n">
        <f aca="false">SUM(G194:G199)</f>
        <v>0.25849</v>
      </c>
      <c r="H200" s="95" t="n">
        <f aca="false">SUM(H194:H199)</f>
        <v>1505.66809120469</v>
      </c>
      <c r="I200" s="48"/>
      <c r="J200" s="49"/>
      <c r="K200" s="49"/>
      <c r="L200" s="49"/>
    </row>
    <row r="201" s="45" customFormat="true" ht="14.25" hidden="false" customHeight="true" outlineLevel="0" collapsed="false">
      <c r="B201" s="49"/>
      <c r="C201" s="49"/>
      <c r="D201" s="49"/>
      <c r="E201" s="49"/>
      <c r="F201" s="49"/>
      <c r="G201" s="49"/>
      <c r="H201" s="49"/>
      <c r="I201" s="48"/>
      <c r="J201" s="49"/>
      <c r="K201" s="49"/>
      <c r="L201" s="49"/>
    </row>
    <row r="202" s="45" customFormat="true" ht="14.25" hidden="false" customHeight="false" outlineLevel="0" collapsed="false">
      <c r="B202" s="74" t="s">
        <v>202</v>
      </c>
      <c r="C202" s="74"/>
      <c r="D202" s="74"/>
      <c r="E202" s="74"/>
      <c r="F202" s="74"/>
      <c r="G202" s="74"/>
      <c r="H202" s="74"/>
      <c r="I202" s="48"/>
      <c r="J202" s="49"/>
      <c r="K202" s="49"/>
      <c r="L202" s="49"/>
    </row>
    <row r="203" s="45" customFormat="true" ht="15.75" hidden="false" customHeight="true" outlineLevel="0" collapsed="false">
      <c r="B203" s="74" t="s">
        <v>203</v>
      </c>
      <c r="C203" s="74"/>
      <c r="D203" s="74"/>
      <c r="E203" s="74"/>
      <c r="F203" s="74"/>
      <c r="G203" s="74"/>
      <c r="H203" s="74"/>
      <c r="I203" s="48"/>
      <c r="J203" s="49"/>
      <c r="K203" s="49"/>
      <c r="L203" s="49"/>
    </row>
    <row r="204" s="45" customFormat="true" ht="13.8" hidden="false" customHeight="false" outlineLevel="0" collapsed="false">
      <c r="B204" s="179" t="s">
        <v>204</v>
      </c>
      <c r="C204" s="179"/>
      <c r="D204" s="179"/>
      <c r="E204" s="179"/>
      <c r="F204" s="179"/>
      <c r="G204" s="179"/>
      <c r="H204" s="179"/>
      <c r="I204" s="48"/>
      <c r="J204" s="49"/>
      <c r="K204" s="49"/>
      <c r="L204" s="49"/>
    </row>
    <row r="205" s="45" customFormat="true" ht="13.8" hidden="false" customHeight="false" outlineLevel="0" collapsed="false">
      <c r="B205" s="179" t="s">
        <v>205</v>
      </c>
      <c r="C205" s="179"/>
      <c r="D205" s="179"/>
      <c r="E205" s="179"/>
      <c r="F205" s="179"/>
      <c r="G205" s="179"/>
      <c r="H205" s="179"/>
      <c r="I205" s="48"/>
      <c r="J205" s="49"/>
      <c r="K205" s="49"/>
      <c r="L205" s="49"/>
    </row>
    <row r="206" s="45" customFormat="true" ht="49.35" hidden="false" customHeight="true" outlineLevel="0" collapsed="false">
      <c r="B206" s="109" t="s">
        <v>206</v>
      </c>
      <c r="C206" s="109"/>
      <c r="D206" s="109"/>
      <c r="E206" s="109"/>
      <c r="F206" s="109"/>
      <c r="G206" s="109"/>
      <c r="H206" s="109"/>
      <c r="I206" s="48"/>
      <c r="J206" s="49"/>
      <c r="K206" s="49"/>
      <c r="L206" s="49"/>
    </row>
    <row r="207" s="45" customFormat="true" ht="43.6" hidden="false" customHeight="true" outlineLevel="0" collapsed="false">
      <c r="B207" s="109" t="s">
        <v>207</v>
      </c>
      <c r="C207" s="109"/>
      <c r="D207" s="109"/>
      <c r="E207" s="109"/>
      <c r="F207" s="109"/>
      <c r="G207" s="109"/>
      <c r="H207" s="109"/>
      <c r="I207" s="48"/>
      <c r="J207" s="49"/>
      <c r="K207" s="49"/>
      <c r="L207" s="49"/>
    </row>
    <row r="208" s="45" customFormat="true" ht="14.25" hidden="false" customHeight="false" outlineLevel="0" collapsed="false">
      <c r="B208" s="179"/>
      <c r="C208" s="55"/>
      <c r="D208" s="55"/>
      <c r="E208" s="55"/>
      <c r="F208" s="55"/>
      <c r="G208" s="55"/>
      <c r="H208" s="55"/>
      <c r="I208" s="48"/>
      <c r="J208" s="49"/>
      <c r="K208" s="49"/>
      <c r="L208" s="49"/>
    </row>
    <row r="209" s="45" customFormat="true" ht="13.9" hidden="false" customHeight="true" outlineLevel="0" collapsed="false">
      <c r="B209" s="70" t="s">
        <v>208</v>
      </c>
      <c r="C209" s="70"/>
      <c r="D209" s="70"/>
      <c r="E209" s="70"/>
      <c r="F209" s="70"/>
      <c r="G209" s="70"/>
      <c r="H209" s="70"/>
      <c r="I209" s="48"/>
      <c r="J209" s="49"/>
      <c r="K209" s="49"/>
      <c r="L209" s="49"/>
    </row>
    <row r="210" s="45" customFormat="true" ht="14.25" hidden="false" customHeight="true" outlineLevel="0" collapsed="false">
      <c r="B210" s="76"/>
      <c r="C210" s="76"/>
      <c r="D210" s="76"/>
      <c r="E210" s="76"/>
      <c r="F210" s="76"/>
      <c r="G210" s="76"/>
      <c r="H210" s="76"/>
      <c r="I210" s="48"/>
      <c r="J210" s="49"/>
      <c r="K210" s="49"/>
      <c r="L210" s="49"/>
    </row>
    <row r="211" s="45" customFormat="true" ht="25.35" hidden="false" customHeight="true" outlineLevel="0" collapsed="false">
      <c r="B211" s="195"/>
      <c r="C211" s="137" t="s">
        <v>209</v>
      </c>
      <c r="D211" s="137"/>
      <c r="E211" s="137"/>
      <c r="F211" s="137"/>
      <c r="G211" s="137" t="s">
        <v>210</v>
      </c>
      <c r="H211" s="137"/>
      <c r="I211" s="48"/>
      <c r="J211" s="49"/>
      <c r="K211" s="49"/>
      <c r="L211" s="49"/>
    </row>
    <row r="212" s="45" customFormat="true" ht="18.75" hidden="false" customHeight="true" outlineLevel="0" collapsed="false">
      <c r="B212" s="78" t="s">
        <v>70</v>
      </c>
      <c r="C212" s="79" t="s">
        <v>211</v>
      </c>
      <c r="D212" s="79"/>
      <c r="E212" s="79"/>
      <c r="F212" s="79"/>
      <c r="G212" s="196" t="n">
        <f aca="false">G49</f>
        <v>1986.8</v>
      </c>
      <c r="H212" s="196"/>
      <c r="I212" s="48"/>
      <c r="J212" s="49"/>
      <c r="K212" s="49"/>
      <c r="L212" s="49"/>
    </row>
    <row r="213" s="45" customFormat="true" ht="24.6" hidden="false" customHeight="true" outlineLevel="0" collapsed="false">
      <c r="B213" s="78" t="s">
        <v>73</v>
      </c>
      <c r="C213" s="79" t="s">
        <v>212</v>
      </c>
      <c r="D213" s="79"/>
      <c r="E213" s="79"/>
      <c r="F213" s="79"/>
      <c r="G213" s="196" t="n">
        <f aca="false">G112</f>
        <v>1482.09580064</v>
      </c>
      <c r="H213" s="196"/>
      <c r="I213" s="48"/>
      <c r="J213" s="49"/>
      <c r="K213" s="49"/>
      <c r="L213" s="49"/>
    </row>
    <row r="214" s="45" customFormat="true" ht="13.9" hidden="false" customHeight="true" outlineLevel="0" collapsed="false">
      <c r="B214" s="78" t="s">
        <v>76</v>
      </c>
      <c r="C214" s="79" t="s">
        <v>213</v>
      </c>
      <c r="D214" s="79"/>
      <c r="E214" s="79"/>
      <c r="F214" s="79"/>
      <c r="G214" s="196" t="n">
        <f aca="false">H122</f>
        <v>141.21220736</v>
      </c>
      <c r="H214" s="196"/>
      <c r="I214" s="48"/>
      <c r="J214" s="49"/>
      <c r="K214" s="49"/>
      <c r="L214" s="49"/>
    </row>
    <row r="215" s="45" customFormat="true" ht="24.2" hidden="false" customHeight="true" outlineLevel="0" collapsed="false">
      <c r="B215" s="78" t="s">
        <v>79</v>
      </c>
      <c r="C215" s="79" t="s">
        <v>214</v>
      </c>
      <c r="D215" s="79"/>
      <c r="E215" s="79"/>
      <c r="F215" s="79"/>
      <c r="G215" s="196" t="n">
        <f aca="false">H176</f>
        <v>448.0144037928</v>
      </c>
      <c r="H215" s="196"/>
      <c r="I215" s="48"/>
      <c r="J215" s="49"/>
      <c r="K215" s="49"/>
      <c r="L215" s="49"/>
    </row>
    <row r="216" s="45" customFormat="true" ht="13.9" hidden="false" customHeight="true" outlineLevel="0" collapsed="false">
      <c r="B216" s="78" t="s">
        <v>124</v>
      </c>
      <c r="C216" s="79" t="s">
        <v>215</v>
      </c>
      <c r="D216" s="79"/>
      <c r="E216" s="79"/>
      <c r="F216" s="79"/>
      <c r="G216" s="196" t="n">
        <f aca="false">G185</f>
        <v>887.34</v>
      </c>
      <c r="H216" s="196"/>
      <c r="I216" s="48"/>
      <c r="J216" s="49"/>
      <c r="K216" s="49"/>
      <c r="L216" s="49"/>
    </row>
    <row r="217" s="45" customFormat="true" ht="13.9" hidden="false" customHeight="true" outlineLevel="0" collapsed="false">
      <c r="B217" s="78" t="s">
        <v>216</v>
      </c>
      <c r="C217" s="78"/>
      <c r="D217" s="78"/>
      <c r="E217" s="78"/>
      <c r="F217" s="78"/>
      <c r="G217" s="157" t="n">
        <f aca="false">G212+G213+G214+G215+G216</f>
        <v>4945.4624117928</v>
      </c>
      <c r="H217" s="157"/>
      <c r="I217" s="48"/>
      <c r="J217" s="49"/>
      <c r="K217" s="49"/>
      <c r="L217" s="49"/>
    </row>
    <row r="218" s="45" customFormat="true" ht="13.9" hidden="false" customHeight="true" outlineLevel="0" collapsed="false">
      <c r="B218" s="78" t="s">
        <v>126</v>
      </c>
      <c r="C218" s="79" t="s">
        <v>217</v>
      </c>
      <c r="D218" s="79"/>
      <c r="E218" s="79"/>
      <c r="F218" s="79"/>
      <c r="G218" s="196" t="n">
        <f aca="false">H200</f>
        <v>1505.66809120469</v>
      </c>
      <c r="H218" s="196"/>
      <c r="I218" s="48"/>
      <c r="J218" s="49"/>
      <c r="K218" s="49"/>
      <c r="L218" s="49"/>
    </row>
    <row r="219" s="45" customFormat="true" ht="13.9" hidden="false" customHeight="true" outlineLevel="0" collapsed="false">
      <c r="B219" s="66" t="s">
        <v>218</v>
      </c>
      <c r="C219" s="66"/>
      <c r="D219" s="66"/>
      <c r="E219" s="66"/>
      <c r="F219" s="66"/>
      <c r="G219" s="197" t="n">
        <f aca="false">G217+G218</f>
        <v>6451.13050299749</v>
      </c>
      <c r="H219" s="197"/>
      <c r="I219" s="198"/>
      <c r="J219" s="49"/>
      <c r="K219" s="49"/>
      <c r="L219" s="49"/>
    </row>
    <row r="220" s="45" customFormat="true" ht="14.25" hidden="false" customHeight="true" outlineLevel="0" collapsed="false">
      <c r="B220" s="199"/>
      <c r="C220" s="199"/>
      <c r="D220" s="199"/>
      <c r="E220" s="199"/>
      <c r="F220" s="199"/>
      <c r="G220" s="199"/>
      <c r="H220" s="199"/>
      <c r="I220" s="48"/>
      <c r="J220" s="49"/>
      <c r="K220" s="49"/>
      <c r="L220" s="49"/>
    </row>
    <row r="221" s="45" customFormat="true" ht="13.9" hidden="false" customHeight="true" outlineLevel="0" collapsed="false">
      <c r="B221" s="70" t="s">
        <v>219</v>
      </c>
      <c r="C221" s="70"/>
      <c r="D221" s="70"/>
      <c r="E221" s="70"/>
      <c r="F221" s="70"/>
      <c r="G221" s="70"/>
      <c r="H221" s="70"/>
      <c r="I221" s="48"/>
      <c r="J221" s="49"/>
      <c r="K221" s="49"/>
      <c r="L221" s="49"/>
    </row>
    <row r="222" s="45" customFormat="true" ht="14.25" hidden="false" customHeight="true" outlineLevel="0" collapsed="false">
      <c r="B222" s="49"/>
      <c r="C222" s="49"/>
      <c r="D222" s="49"/>
      <c r="E222" s="49"/>
      <c r="F222" s="49"/>
      <c r="G222" s="49"/>
      <c r="H222" s="49"/>
      <c r="I222" s="48"/>
      <c r="J222" s="49"/>
      <c r="K222" s="49"/>
      <c r="L222" s="49"/>
    </row>
    <row r="223" s="45" customFormat="true" ht="57.95" hidden="false" customHeight="true" outlineLevel="0" collapsed="false">
      <c r="B223" s="65" t="s">
        <v>220</v>
      </c>
      <c r="C223" s="65"/>
      <c r="D223" s="65" t="s">
        <v>221</v>
      </c>
      <c r="E223" s="65" t="s">
        <v>222</v>
      </c>
      <c r="F223" s="65" t="s">
        <v>223</v>
      </c>
      <c r="G223" s="65" t="s">
        <v>224</v>
      </c>
      <c r="H223" s="65" t="s">
        <v>225</v>
      </c>
      <c r="I223" s="48"/>
      <c r="J223" s="49"/>
      <c r="K223" s="49"/>
      <c r="L223" s="49"/>
    </row>
    <row r="224" s="45" customFormat="true" ht="54" hidden="false" customHeight="true" outlineLevel="0" collapsed="false">
      <c r="B224" s="58" t="s">
        <v>226</v>
      </c>
      <c r="C224" s="58" t="str">
        <f aca="false">G35</f>
        <v>Limpeza e Conservação</v>
      </c>
      <c r="D224" s="200" t="n">
        <f aca="false">G219</f>
        <v>6451.13050299749</v>
      </c>
      <c r="E224" s="58" t="n">
        <v>1</v>
      </c>
      <c r="F224" s="200" t="n">
        <f aca="false">D224*E224</f>
        <v>6451.13050299749</v>
      </c>
      <c r="G224" s="201" t="n">
        <v>2</v>
      </c>
      <c r="H224" s="200" t="n">
        <f aca="false">F224*G224</f>
        <v>12902.261005995</v>
      </c>
      <c r="I224" s="48"/>
      <c r="J224" s="49"/>
      <c r="K224" s="49"/>
      <c r="L224" s="49"/>
    </row>
    <row r="225" s="45" customFormat="true" ht="13.9" hidden="false" customHeight="true" outlineLevel="0" collapsed="false">
      <c r="B225" s="65" t="s">
        <v>227</v>
      </c>
      <c r="C225" s="65"/>
      <c r="D225" s="65"/>
      <c r="E225" s="65"/>
      <c r="F225" s="65"/>
      <c r="G225" s="65"/>
      <c r="H225" s="202" t="n">
        <f aca="false">H224</f>
        <v>12902.261005995</v>
      </c>
      <c r="I225" s="48"/>
      <c r="J225" s="49"/>
      <c r="K225" s="49"/>
      <c r="L225" s="49"/>
    </row>
    <row r="226" s="45" customFormat="true" ht="14.25" hidden="false" customHeight="true" outlineLevel="0" collapsed="false">
      <c r="B226" s="49"/>
      <c r="C226" s="49"/>
      <c r="D226" s="49"/>
      <c r="E226" s="49"/>
      <c r="F226" s="49"/>
      <c r="G226" s="49"/>
      <c r="H226" s="49"/>
      <c r="I226" s="48"/>
      <c r="J226" s="49"/>
      <c r="K226" s="49"/>
      <c r="L226" s="49"/>
    </row>
    <row r="227" s="45" customFormat="true" ht="15.75" hidden="false" customHeight="true" outlineLevel="0" collapsed="false">
      <c r="B227" s="96" t="s">
        <v>228</v>
      </c>
      <c r="C227" s="96"/>
      <c r="D227" s="96"/>
      <c r="E227" s="96"/>
      <c r="F227" s="96"/>
      <c r="G227" s="96"/>
      <c r="H227" s="96"/>
      <c r="I227" s="48"/>
      <c r="J227" s="49"/>
      <c r="K227" s="49"/>
      <c r="L227" s="49"/>
    </row>
    <row r="228" s="45" customFormat="true" ht="14.25" hidden="false" customHeight="false" outlineLevel="0" collapsed="false">
      <c r="B228" s="49"/>
      <c r="C228" s="49"/>
      <c r="D228" s="49"/>
      <c r="E228" s="49"/>
      <c r="F228" s="49"/>
      <c r="G228" s="49"/>
      <c r="H228" s="49"/>
      <c r="I228" s="48"/>
      <c r="J228" s="49"/>
      <c r="K228" s="49"/>
      <c r="L228" s="49"/>
    </row>
    <row r="229" s="45" customFormat="true" ht="14.1" hidden="false" customHeight="true" outlineLevel="0" collapsed="false">
      <c r="B229" s="176"/>
      <c r="C229" s="65" t="s">
        <v>229</v>
      </c>
      <c r="D229" s="65"/>
      <c r="E229" s="65"/>
      <c r="F229" s="65"/>
      <c r="G229" s="65"/>
      <c r="H229" s="65"/>
      <c r="I229" s="48"/>
      <c r="J229" s="49"/>
      <c r="K229" s="49"/>
      <c r="L229" s="49"/>
    </row>
    <row r="230" s="45" customFormat="true" ht="14.1" hidden="false" customHeight="true" outlineLevel="0" collapsed="false">
      <c r="B230" s="176"/>
      <c r="C230" s="203" t="s">
        <v>5</v>
      </c>
      <c r="D230" s="203"/>
      <c r="E230" s="203"/>
      <c r="F230" s="203"/>
      <c r="G230" s="65" t="s">
        <v>230</v>
      </c>
      <c r="H230" s="65"/>
      <c r="I230" s="48"/>
      <c r="J230" s="49"/>
      <c r="K230" s="49"/>
      <c r="L230" s="49"/>
    </row>
    <row r="231" s="45" customFormat="true" ht="14.25" hidden="false" customHeight="true" outlineLevel="0" collapsed="false">
      <c r="B231" s="100" t="s">
        <v>70</v>
      </c>
      <c r="C231" s="204" t="s">
        <v>231</v>
      </c>
      <c r="D231" s="204"/>
      <c r="E231" s="204"/>
      <c r="F231" s="204"/>
      <c r="G231" s="205" t="n">
        <f aca="false">F224</f>
        <v>6451.13050299749</v>
      </c>
      <c r="H231" s="205"/>
      <c r="I231" s="48"/>
      <c r="J231" s="49"/>
      <c r="K231" s="49"/>
      <c r="L231" s="49"/>
    </row>
    <row r="232" s="45" customFormat="true" ht="36" hidden="false" customHeight="true" outlineLevel="0" collapsed="false">
      <c r="B232" s="58" t="s">
        <v>73</v>
      </c>
      <c r="C232" s="204" t="s">
        <v>232</v>
      </c>
      <c r="D232" s="204"/>
      <c r="E232" s="204"/>
      <c r="F232" s="204"/>
      <c r="G232" s="205" t="n">
        <f aca="false">H225</f>
        <v>12902.261005995</v>
      </c>
      <c r="H232" s="205"/>
      <c r="I232" s="48"/>
      <c r="J232" s="49"/>
      <c r="K232" s="49"/>
      <c r="L232" s="49"/>
    </row>
    <row r="233" s="45" customFormat="true" ht="43.5" hidden="false" customHeight="true" outlineLevel="0" collapsed="false">
      <c r="B233" s="58" t="s">
        <v>76</v>
      </c>
      <c r="C233" s="79" t="s">
        <v>233</v>
      </c>
      <c r="D233" s="79"/>
      <c r="E233" s="79"/>
      <c r="F233" s="79"/>
      <c r="G233" s="206" t="n">
        <f aca="false">G232*24</f>
        <v>309654.26414388</v>
      </c>
      <c r="H233" s="206"/>
      <c r="I233" s="48"/>
      <c r="J233" s="49"/>
      <c r="K233" s="49"/>
      <c r="L233" s="49"/>
    </row>
    <row r="234" s="45" customFormat="true" ht="14.25" hidden="false" customHeight="true" outlineLevel="0" collapsed="false">
      <c r="B234" s="49"/>
      <c r="C234" s="49"/>
      <c r="D234" s="49"/>
      <c r="E234" s="49"/>
      <c r="F234" s="49"/>
      <c r="G234" s="49"/>
      <c r="H234" s="49"/>
      <c r="I234" s="48"/>
      <c r="J234" s="49"/>
      <c r="K234" s="49"/>
      <c r="L234" s="49"/>
    </row>
    <row r="235" s="45" customFormat="true" ht="13.8" hidden="false" customHeight="false" outlineLevel="0" collapsed="false">
      <c r="B235" s="207" t="s">
        <v>234</v>
      </c>
      <c r="C235" s="207"/>
      <c r="D235" s="207"/>
      <c r="E235" s="207"/>
      <c r="F235" s="207"/>
      <c r="G235" s="207"/>
      <c r="H235" s="207"/>
      <c r="I235" s="48"/>
      <c r="J235" s="49"/>
      <c r="K235" s="49"/>
      <c r="L235" s="49"/>
    </row>
    <row r="236" s="45" customFormat="true" ht="13.8" hidden="false" customHeight="false" outlineLevel="0" collapsed="false">
      <c r="I236" s="48"/>
      <c r="J236" s="49"/>
      <c r="K236" s="49"/>
      <c r="L236" s="49"/>
    </row>
    <row r="238" s="45" customFormat="true" ht="91.15" hidden="false" customHeight="true" outlineLevel="0" collapsed="false">
      <c r="B238" s="208" t="s">
        <v>235</v>
      </c>
      <c r="C238" s="208"/>
      <c r="D238" s="208"/>
      <c r="E238" s="208"/>
      <c r="F238" s="208"/>
      <c r="G238" s="208"/>
      <c r="H238" s="208"/>
      <c r="I238" s="46" t="s">
        <v>63</v>
      </c>
    </row>
  </sheetData>
  <mergeCells count="207">
    <mergeCell ref="B1:H2"/>
    <mergeCell ref="B3:H3"/>
    <mergeCell ref="B4:H4"/>
    <mergeCell ref="B5:H5"/>
    <mergeCell ref="B6:H6"/>
    <mergeCell ref="B7:H7"/>
    <mergeCell ref="B8:F8"/>
    <mergeCell ref="B10:H10"/>
    <mergeCell ref="C12:F12"/>
    <mergeCell ref="G12:H12"/>
    <mergeCell ref="C13:F13"/>
    <mergeCell ref="G13:H13"/>
    <mergeCell ref="C14:F14"/>
    <mergeCell ref="G14:H14"/>
    <mergeCell ref="C15:F15"/>
    <mergeCell ref="G15:H15"/>
    <mergeCell ref="B16:H18"/>
    <mergeCell ref="C19:F19"/>
    <mergeCell ref="G19:H19"/>
    <mergeCell ref="C20:F20"/>
    <mergeCell ref="G20:H20"/>
    <mergeCell ref="B21:H21"/>
    <mergeCell ref="B22:H23"/>
    <mergeCell ref="B24:H25"/>
    <mergeCell ref="B28:H28"/>
    <mergeCell ref="B30:H30"/>
    <mergeCell ref="B31:H31"/>
    <mergeCell ref="B34:H34"/>
    <mergeCell ref="C35:F35"/>
    <mergeCell ref="G35:H35"/>
    <mergeCell ref="C36:F36"/>
    <mergeCell ref="G36:H36"/>
    <mergeCell ref="C37:F37"/>
    <mergeCell ref="G37:H37"/>
    <mergeCell ref="C38:F38"/>
    <mergeCell ref="G38:H38"/>
    <mergeCell ref="B40:H40"/>
    <mergeCell ref="B41:H41"/>
    <mergeCell ref="B42:H42"/>
    <mergeCell ref="B45:H45"/>
    <mergeCell ref="C46:F46"/>
    <mergeCell ref="G46:H46"/>
    <mergeCell ref="C47:F47"/>
    <mergeCell ref="G47:H47"/>
    <mergeCell ref="C48:E48"/>
    <mergeCell ref="G48:H48"/>
    <mergeCell ref="B49:F49"/>
    <mergeCell ref="G49:H49"/>
    <mergeCell ref="B50:H51"/>
    <mergeCell ref="B53:H53"/>
    <mergeCell ref="B55:H55"/>
    <mergeCell ref="B56:H56"/>
    <mergeCell ref="C57:F57"/>
    <mergeCell ref="C58:F58"/>
    <mergeCell ref="C59:F59"/>
    <mergeCell ref="B60:F60"/>
    <mergeCell ref="B61:H63"/>
    <mergeCell ref="B64:H65"/>
    <mergeCell ref="B67:H69"/>
    <mergeCell ref="B70:G70"/>
    <mergeCell ref="C72:F72"/>
    <mergeCell ref="C73:F73"/>
    <mergeCell ref="C74:F74"/>
    <mergeCell ref="C75:F75"/>
    <mergeCell ref="C76:F76"/>
    <mergeCell ref="C77:F77"/>
    <mergeCell ref="C78:F78"/>
    <mergeCell ref="C79:F79"/>
    <mergeCell ref="C80:F80"/>
    <mergeCell ref="B81:F81"/>
    <mergeCell ref="B83:H84"/>
    <mergeCell ref="B85:H86"/>
    <mergeCell ref="B87:H87"/>
    <mergeCell ref="B88:H88"/>
    <mergeCell ref="B90:H90"/>
    <mergeCell ref="C92:F92"/>
    <mergeCell ref="G92:H92"/>
    <mergeCell ref="C93:F93"/>
    <mergeCell ref="G93:H93"/>
    <mergeCell ref="C94:F94"/>
    <mergeCell ref="G94:H94"/>
    <mergeCell ref="C95:F95"/>
    <mergeCell ref="G95:H95"/>
    <mergeCell ref="C96:F96"/>
    <mergeCell ref="G96:H96"/>
    <mergeCell ref="B97:F97"/>
    <mergeCell ref="G97:H97"/>
    <mergeCell ref="B99:H99"/>
    <mergeCell ref="B100:H100"/>
    <mergeCell ref="B101:H102"/>
    <mergeCell ref="B103:H103"/>
    <mergeCell ref="B104:H104"/>
    <mergeCell ref="C105:H105"/>
    <mergeCell ref="B106:H106"/>
    <mergeCell ref="C108:F108"/>
    <mergeCell ref="G108:H108"/>
    <mergeCell ref="C109:F109"/>
    <mergeCell ref="G109:H109"/>
    <mergeCell ref="C110:F110"/>
    <mergeCell ref="G110:H110"/>
    <mergeCell ref="C111:F111"/>
    <mergeCell ref="G111:H111"/>
    <mergeCell ref="B112:F112"/>
    <mergeCell ref="G112:H112"/>
    <mergeCell ref="B114:H114"/>
    <mergeCell ref="C116:F116"/>
    <mergeCell ref="C117:F117"/>
    <mergeCell ref="C118:F118"/>
    <mergeCell ref="C119:F119"/>
    <mergeCell ref="C120:F120"/>
    <mergeCell ref="C121:F121"/>
    <mergeCell ref="C122:F122"/>
    <mergeCell ref="B124:H127"/>
    <mergeCell ref="B129:H129"/>
    <mergeCell ref="B130:H130"/>
    <mergeCell ref="B132:H132"/>
    <mergeCell ref="B134:H134"/>
    <mergeCell ref="B136:G136"/>
    <mergeCell ref="B138:H138"/>
    <mergeCell ref="C140:F140"/>
    <mergeCell ref="C141:F141"/>
    <mergeCell ref="C142:F142"/>
    <mergeCell ref="C143:F143"/>
    <mergeCell ref="C144:F144"/>
    <mergeCell ref="C145:F145"/>
    <mergeCell ref="C146:F146"/>
    <mergeCell ref="C147:F147"/>
    <mergeCell ref="B149:H150"/>
    <mergeCell ref="B151:H151"/>
    <mergeCell ref="B153:H153"/>
    <mergeCell ref="B155:H155"/>
    <mergeCell ref="B157:H157"/>
    <mergeCell ref="B159:H159"/>
    <mergeCell ref="B161:H161"/>
    <mergeCell ref="B163:H163"/>
    <mergeCell ref="C165:F165"/>
    <mergeCell ref="C166:F166"/>
    <mergeCell ref="B167:F167"/>
    <mergeCell ref="B168:H169"/>
    <mergeCell ref="B171:H171"/>
    <mergeCell ref="B172:H172"/>
    <mergeCell ref="C173:F173"/>
    <mergeCell ref="C174:F174"/>
    <mergeCell ref="C175:F175"/>
    <mergeCell ref="C176:F176"/>
    <mergeCell ref="B178:H178"/>
    <mergeCell ref="C180:F180"/>
    <mergeCell ref="G180:H180"/>
    <mergeCell ref="C181:F181"/>
    <mergeCell ref="G181:H181"/>
    <mergeCell ref="C182:F182"/>
    <mergeCell ref="G182:H182"/>
    <mergeCell ref="C183:F183"/>
    <mergeCell ref="G183:H183"/>
    <mergeCell ref="C184:F184"/>
    <mergeCell ref="G184:H184"/>
    <mergeCell ref="C185:F185"/>
    <mergeCell ref="G185:H185"/>
    <mergeCell ref="B187:H187"/>
    <mergeCell ref="B189:H189"/>
    <mergeCell ref="B191:G191"/>
    <mergeCell ref="C193:F193"/>
    <mergeCell ref="C194:F194"/>
    <mergeCell ref="C195:F195"/>
    <mergeCell ref="C196:F196"/>
    <mergeCell ref="C197:F197"/>
    <mergeCell ref="C198:F198"/>
    <mergeCell ref="C199:F199"/>
    <mergeCell ref="C200:F200"/>
    <mergeCell ref="B202:H202"/>
    <mergeCell ref="B203:H203"/>
    <mergeCell ref="B206:H206"/>
    <mergeCell ref="B207:H207"/>
    <mergeCell ref="B209:H209"/>
    <mergeCell ref="C211:F211"/>
    <mergeCell ref="G211:H211"/>
    <mergeCell ref="C212:F212"/>
    <mergeCell ref="G212:H212"/>
    <mergeCell ref="C213:F213"/>
    <mergeCell ref="G213:H213"/>
    <mergeCell ref="C214:F214"/>
    <mergeCell ref="G214:H214"/>
    <mergeCell ref="C215:F215"/>
    <mergeCell ref="G215:H215"/>
    <mergeCell ref="C216:F216"/>
    <mergeCell ref="G216:H216"/>
    <mergeCell ref="B217:F217"/>
    <mergeCell ref="G217:H217"/>
    <mergeCell ref="C218:F218"/>
    <mergeCell ref="G218:H218"/>
    <mergeCell ref="B219:F219"/>
    <mergeCell ref="G219:H219"/>
    <mergeCell ref="B221:H221"/>
    <mergeCell ref="B223:C223"/>
    <mergeCell ref="B225:G225"/>
    <mergeCell ref="B227:H227"/>
    <mergeCell ref="C229:H229"/>
    <mergeCell ref="C230:F230"/>
    <mergeCell ref="G230:H230"/>
    <mergeCell ref="C231:F231"/>
    <mergeCell ref="G231:H231"/>
    <mergeCell ref="C232:F232"/>
    <mergeCell ref="G232:H232"/>
    <mergeCell ref="C233:F233"/>
    <mergeCell ref="G233:H233"/>
    <mergeCell ref="B235:H235"/>
    <mergeCell ref="B238:H238"/>
  </mergeCells>
  <printOptions headings="false" gridLines="false" gridLinesSet="true" horizontalCentered="false" verticalCentered="false"/>
  <pageMargins left="0.161111111111111" right="0" top="0.138888888888889" bottom="0.138888888888889" header="0" footer="0"/>
  <pageSetup paperSize="9" scale="83" fitToWidth="1" fitToHeight="1" pageOrder="downThenOver" orientation="portrait" blackAndWhite="false" draft="false" cellComments="none" horizontalDpi="300" verticalDpi="300" copies="1"/>
  <headerFooter differentFirst="false" differentOddEven="false">
    <oddHeader>&amp;C&amp;10&amp;A</oddHeader>
    <oddFooter>&amp;C&amp;10Página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O197"/>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I28" activeCellId="0" sqref="I28"/>
    </sheetView>
  </sheetViews>
  <sheetFormatPr defaultColWidth="8.59375" defaultRowHeight="13.8" zeroHeight="false" outlineLevelRow="0" outlineLevelCol="0"/>
  <cols>
    <col collapsed="false" customWidth="true" hidden="false" outlineLevel="0" max="1" min="1" style="0" width="3.6"/>
    <col collapsed="false" customWidth="true" hidden="false" outlineLevel="0" max="2" min="2" style="0" width="12.75"/>
    <col collapsed="false" customWidth="true" hidden="false" outlineLevel="0" max="3" min="3" style="0" width="16.21"/>
    <col collapsed="false" customWidth="true" hidden="false" outlineLevel="0" max="4" min="4" style="0" width="13.93"/>
    <col collapsed="false" customWidth="true" hidden="false" outlineLevel="0" max="5" min="5" style="0" width="20.27"/>
    <col collapsed="false" customWidth="true" hidden="false" outlineLevel="0" max="6" min="6" style="0" width="13.37"/>
    <col collapsed="false" customWidth="true" hidden="false" outlineLevel="0" max="7" min="7" style="0" width="11"/>
    <col collapsed="false" customWidth="true" hidden="false" outlineLevel="0" max="8" min="8" style="0" width="11.1"/>
    <col collapsed="false" customWidth="true" hidden="false" outlineLevel="0" max="9" min="9" style="0" width="12.75"/>
    <col collapsed="false" customWidth="true" hidden="false" outlineLevel="0" max="10" min="10" style="0" width="16.08"/>
    <col collapsed="false" customWidth="true" hidden="false" outlineLevel="0" max="11" min="11" style="0" width="12.66"/>
    <col collapsed="false" customWidth="true" hidden="false" outlineLevel="0" max="12" min="12" style="0" width="20.46"/>
    <col collapsed="false" customWidth="true" hidden="false" outlineLevel="0" max="13" min="13" style="0" width="13.37"/>
    <col collapsed="false" customWidth="true" hidden="false" outlineLevel="0" max="14" min="14" style="0" width="11.13"/>
    <col collapsed="false" customWidth="true" hidden="false" outlineLevel="0" max="15" min="15" style="0" width="3.6"/>
    <col collapsed="false" customWidth="true" hidden="false" outlineLevel="0" max="18" min="18" style="0" width="26.7"/>
  </cols>
  <sheetData>
    <row r="1" customFormat="false" ht="13.8" hidden="false" customHeight="false" outlineLevel="0" collapsed="false">
      <c r="B1" s="212"/>
      <c r="C1" s="212"/>
      <c r="D1" s="212"/>
      <c r="E1" s="212"/>
      <c r="F1" s="212"/>
      <c r="G1" s="212"/>
      <c r="H1" s="212"/>
      <c r="I1" s="212"/>
      <c r="J1" s="212"/>
      <c r="K1" s="212"/>
      <c r="L1" s="212"/>
      <c r="M1" s="212"/>
      <c r="N1" s="212"/>
    </row>
    <row r="2" customFormat="false" ht="13.8" hidden="false" customHeight="false" outlineLevel="0" collapsed="false">
      <c r="B2" s="213" t="s">
        <v>239</v>
      </c>
      <c r="C2" s="213"/>
      <c r="D2" s="213"/>
      <c r="E2" s="213"/>
      <c r="F2" s="213"/>
      <c r="G2" s="213"/>
      <c r="H2" s="213"/>
      <c r="I2" s="213"/>
      <c r="J2" s="213"/>
      <c r="K2" s="213"/>
      <c r="L2" s="213"/>
      <c r="M2" s="213"/>
      <c r="N2" s="213"/>
    </row>
    <row r="3" customFormat="false" ht="13.8" hidden="false" customHeight="false" outlineLevel="0" collapsed="false">
      <c r="B3" s="213"/>
      <c r="C3" s="213"/>
      <c r="D3" s="213"/>
      <c r="E3" s="213"/>
      <c r="F3" s="213"/>
      <c r="G3" s="213"/>
      <c r="H3" s="213"/>
      <c r="I3" s="213"/>
      <c r="J3" s="213"/>
      <c r="K3" s="213"/>
      <c r="L3" s="213"/>
      <c r="M3" s="213"/>
      <c r="N3" s="213"/>
    </row>
    <row r="4" customFormat="false" ht="13.8" hidden="false" customHeight="false" outlineLevel="0" collapsed="false">
      <c r="B4" s="214" t="s">
        <v>240</v>
      </c>
      <c r="C4" s="214"/>
      <c r="D4" s="214"/>
      <c r="E4" s="214"/>
      <c r="F4" s="214"/>
      <c r="G4" s="214"/>
      <c r="H4" s="213"/>
      <c r="I4" s="214" t="s">
        <v>241</v>
      </c>
      <c r="J4" s="214"/>
      <c r="K4" s="214"/>
      <c r="L4" s="214"/>
      <c r="M4" s="214"/>
      <c r="N4" s="214"/>
    </row>
    <row r="5" customFormat="false" ht="44.75" hidden="false" customHeight="false" outlineLevel="0" collapsed="false">
      <c r="B5" s="215" t="s">
        <v>242</v>
      </c>
      <c r="C5" s="215" t="s">
        <v>243</v>
      </c>
      <c r="D5" s="215" t="s">
        <v>244</v>
      </c>
      <c r="E5" s="215" t="s">
        <v>245</v>
      </c>
      <c r="F5" s="215" t="s">
        <v>246</v>
      </c>
      <c r="G5" s="215" t="s">
        <v>247</v>
      </c>
      <c r="H5" s="213"/>
      <c r="I5" s="215" t="s">
        <v>242</v>
      </c>
      <c r="J5" s="215" t="s">
        <v>243</v>
      </c>
      <c r="K5" s="215" t="s">
        <v>244</v>
      </c>
      <c r="L5" s="215" t="s">
        <v>245</v>
      </c>
      <c r="M5" s="215" t="s">
        <v>246</v>
      </c>
      <c r="N5" s="215" t="s">
        <v>247</v>
      </c>
    </row>
    <row r="6" customFormat="false" ht="13.8" hidden="false" customHeight="false" outlineLevel="0" collapsed="false">
      <c r="B6" s="216" t="s">
        <v>248</v>
      </c>
      <c r="C6" s="217" t="n">
        <v>1</v>
      </c>
      <c r="D6" s="218" t="n">
        <f aca="false">1</f>
        <v>1</v>
      </c>
      <c r="E6" s="219" t="n">
        <f aca="false">'Dimensionamento Serventes CST'!G43</f>
        <v>0.947586404140001</v>
      </c>
      <c r="F6" s="220" t="n">
        <f aca="false">'Servente SEM Insalubridade'!F223</f>
        <v>5133.52992491644</v>
      </c>
      <c r="G6" s="220" t="n">
        <f aca="false">(C6/C7)*D6*E6*F6</f>
        <v>6.08057895262082</v>
      </c>
      <c r="H6" s="213"/>
      <c r="I6" s="216" t="s">
        <v>248</v>
      </c>
      <c r="J6" s="217" t="n">
        <v>1</v>
      </c>
      <c r="K6" s="218" t="n">
        <v>0.5</v>
      </c>
      <c r="L6" s="219" t="n">
        <f aca="false">E12</f>
        <v>0.947586404140001</v>
      </c>
      <c r="M6" s="220" t="n">
        <f aca="false">F12</f>
        <v>5133.52992491644</v>
      </c>
      <c r="N6" s="220" t="n">
        <f aca="false">(J6/J7)*K6*L6*M6</f>
        <v>1.62148772069889</v>
      </c>
    </row>
    <row r="7" customFormat="false" ht="13.8" hidden="false" customHeight="false" outlineLevel="0" collapsed="false">
      <c r="B7" s="216"/>
      <c r="C7" s="221" t="n">
        <f aca="false">'Dimensionamento Serventes CST'!G10</f>
        <v>800</v>
      </c>
      <c r="D7" s="218"/>
      <c r="E7" s="219"/>
      <c r="F7" s="220"/>
      <c r="G7" s="220"/>
      <c r="H7" s="213"/>
      <c r="I7" s="216"/>
      <c r="J7" s="221" t="n">
        <f aca="false">'Dimensionamento Serventes CST'!G13</f>
        <v>1500</v>
      </c>
      <c r="K7" s="218"/>
      <c r="L7" s="218"/>
      <c r="M7" s="220"/>
      <c r="N7" s="220"/>
    </row>
    <row r="8" customFormat="false" ht="13.8" hidden="false" customHeight="false" outlineLevel="0" collapsed="false">
      <c r="B8" s="222" t="s">
        <v>249</v>
      </c>
      <c r="C8" s="222"/>
      <c r="D8" s="222"/>
      <c r="E8" s="222"/>
      <c r="F8" s="222"/>
      <c r="G8" s="223" t="n">
        <f aca="false">SUM(G6)</f>
        <v>6.08057895262082</v>
      </c>
      <c r="H8" s="213"/>
      <c r="I8" s="222" t="s">
        <v>249</v>
      </c>
      <c r="J8" s="222"/>
      <c r="K8" s="222"/>
      <c r="L8" s="222"/>
      <c r="M8" s="222"/>
      <c r="N8" s="223" t="n">
        <f aca="false">SUM(N6)</f>
        <v>1.62148772069889</v>
      </c>
    </row>
    <row r="9" customFormat="false" ht="13.8" hidden="false" customHeight="false" outlineLevel="0" collapsed="false">
      <c r="B9" s="213"/>
      <c r="C9" s="213"/>
      <c r="D9" s="213"/>
      <c r="E9" s="213"/>
      <c r="F9" s="213"/>
      <c r="G9" s="213"/>
      <c r="H9" s="213"/>
      <c r="I9" s="213"/>
      <c r="J9" s="213"/>
      <c r="K9" s="213"/>
      <c r="L9" s="213"/>
      <c r="M9" s="213"/>
      <c r="N9" s="213"/>
    </row>
    <row r="10" customFormat="false" ht="18.35" hidden="false" customHeight="true" outlineLevel="0" collapsed="false">
      <c r="B10" s="214" t="s">
        <v>250</v>
      </c>
      <c r="C10" s="214"/>
      <c r="D10" s="214"/>
      <c r="E10" s="214"/>
      <c r="F10" s="214"/>
      <c r="G10" s="214"/>
      <c r="H10" s="213"/>
      <c r="I10" s="224" t="s">
        <v>251</v>
      </c>
      <c r="J10" s="224"/>
      <c r="K10" s="224"/>
      <c r="L10" s="224"/>
      <c r="M10" s="224"/>
      <c r="N10" s="224"/>
    </row>
    <row r="11" customFormat="false" ht="44.75" hidden="false" customHeight="false" outlineLevel="0" collapsed="false">
      <c r="B11" s="215" t="s">
        <v>242</v>
      </c>
      <c r="C11" s="215" t="s">
        <v>243</v>
      </c>
      <c r="D11" s="215" t="s">
        <v>244</v>
      </c>
      <c r="E11" s="215" t="s">
        <v>245</v>
      </c>
      <c r="F11" s="215" t="s">
        <v>246</v>
      </c>
      <c r="G11" s="215" t="s">
        <v>247</v>
      </c>
      <c r="H11" s="213"/>
      <c r="I11" s="225" t="s">
        <v>242</v>
      </c>
      <c r="J11" s="215" t="s">
        <v>243</v>
      </c>
      <c r="K11" s="215" t="s">
        <v>244</v>
      </c>
      <c r="L11" s="215" t="s">
        <v>245</v>
      </c>
      <c r="M11" s="215" t="s">
        <v>246</v>
      </c>
      <c r="N11" s="215" t="s">
        <v>247</v>
      </c>
    </row>
    <row r="12" customFormat="false" ht="13.8" hidden="false" customHeight="false" outlineLevel="0" collapsed="false">
      <c r="B12" s="216" t="s">
        <v>248</v>
      </c>
      <c r="C12" s="217" t="n">
        <v>1</v>
      </c>
      <c r="D12" s="218" t="n">
        <v>1</v>
      </c>
      <c r="E12" s="226" t="n">
        <f aca="false">'Dimensionamento Serventes CST'!G43</f>
        <v>0.947586404140001</v>
      </c>
      <c r="F12" s="220" t="n">
        <f aca="false">'Servente SEM Insalubridade'!F223</f>
        <v>5133.52992491644</v>
      </c>
      <c r="G12" s="220" t="n">
        <f aca="false">(C12/C13)*D12*E12*F12</f>
        <v>6.08057895262082</v>
      </c>
      <c r="H12" s="213"/>
      <c r="I12" s="227" t="s">
        <v>248</v>
      </c>
      <c r="J12" s="217" t="n">
        <v>1</v>
      </c>
      <c r="K12" s="218" t="n">
        <v>0.5</v>
      </c>
      <c r="L12" s="226" t="n">
        <f aca="false">E12</f>
        <v>0.947586404140001</v>
      </c>
      <c r="M12" s="220" t="n">
        <f aca="false">F12</f>
        <v>5133.52992491644</v>
      </c>
      <c r="N12" s="220" t="n">
        <f aca="false">(J12/J13)*K12*L12*M12</f>
        <v>2.43223158104833</v>
      </c>
    </row>
    <row r="13" customFormat="false" ht="13.8" hidden="false" customHeight="false" outlineLevel="0" collapsed="false">
      <c r="B13" s="216"/>
      <c r="C13" s="221" t="n">
        <f aca="false">'Dimensionamento Serventes CST'!G11</f>
        <v>800</v>
      </c>
      <c r="D13" s="218"/>
      <c r="E13" s="226"/>
      <c r="F13" s="220"/>
      <c r="G13" s="220"/>
      <c r="H13" s="213"/>
      <c r="I13" s="227"/>
      <c r="J13" s="221" t="n">
        <f aca="false">'Dimensionamento Serventes CST'!G14</f>
        <v>1000</v>
      </c>
      <c r="K13" s="218"/>
      <c r="L13" s="218"/>
      <c r="M13" s="220"/>
      <c r="N13" s="220"/>
    </row>
    <row r="14" customFormat="false" ht="13.8" hidden="false" customHeight="false" outlineLevel="0" collapsed="false">
      <c r="B14" s="222" t="s">
        <v>249</v>
      </c>
      <c r="C14" s="222"/>
      <c r="D14" s="222"/>
      <c r="E14" s="222"/>
      <c r="F14" s="222"/>
      <c r="G14" s="223" t="n">
        <f aca="false">SUM(G12)</f>
        <v>6.08057895262082</v>
      </c>
      <c r="H14" s="213"/>
      <c r="I14" s="228" t="s">
        <v>249</v>
      </c>
      <c r="J14" s="228"/>
      <c r="K14" s="228"/>
      <c r="L14" s="228"/>
      <c r="M14" s="228"/>
      <c r="N14" s="223" t="n">
        <f aca="false">SUM(N12)</f>
        <v>2.43223158104833</v>
      </c>
    </row>
    <row r="15" customFormat="false" ht="13.8" hidden="false" customHeight="false" outlineLevel="0" collapsed="false">
      <c r="B15" s="229"/>
      <c r="C15" s="229"/>
      <c r="D15" s="229"/>
      <c r="E15" s="229"/>
      <c r="F15" s="229"/>
      <c r="G15" s="229"/>
      <c r="H15" s="213"/>
      <c r="I15" s="230"/>
      <c r="J15" s="230"/>
      <c r="K15" s="230"/>
      <c r="L15" s="230"/>
      <c r="M15" s="230"/>
      <c r="N15" s="230"/>
    </row>
    <row r="16" customFormat="false" ht="13.8" hidden="false" customHeight="false" outlineLevel="0" collapsed="false">
      <c r="B16" s="214" t="s">
        <v>252</v>
      </c>
      <c r="C16" s="214"/>
      <c r="D16" s="214"/>
      <c r="E16" s="214"/>
      <c r="F16" s="214"/>
      <c r="G16" s="214"/>
      <c r="H16" s="213"/>
      <c r="I16" s="214" t="s">
        <v>253</v>
      </c>
      <c r="J16" s="214"/>
      <c r="K16" s="214"/>
      <c r="L16" s="214"/>
      <c r="M16" s="214"/>
      <c r="N16" s="214"/>
    </row>
    <row r="17" customFormat="false" ht="35.55" hidden="false" customHeight="true" outlineLevel="0" collapsed="false">
      <c r="B17" s="215" t="s">
        <v>242</v>
      </c>
      <c r="C17" s="215" t="s">
        <v>243</v>
      </c>
      <c r="D17" s="215" t="s">
        <v>244</v>
      </c>
      <c r="E17" s="215" t="s">
        <v>245</v>
      </c>
      <c r="F17" s="215" t="s">
        <v>246</v>
      </c>
      <c r="G17" s="215" t="s">
        <v>247</v>
      </c>
      <c r="H17" s="213"/>
      <c r="I17" s="215" t="s">
        <v>242</v>
      </c>
      <c r="J17" s="215" t="s">
        <v>243</v>
      </c>
      <c r="K17" s="215" t="s">
        <v>244</v>
      </c>
      <c r="L17" s="215" t="s">
        <v>245</v>
      </c>
      <c r="M17" s="215" t="s">
        <v>246</v>
      </c>
      <c r="N17" s="215" t="s">
        <v>247</v>
      </c>
    </row>
    <row r="18" customFormat="false" ht="13.8" hidden="false" customHeight="false" outlineLevel="0" collapsed="false">
      <c r="B18" s="216" t="s">
        <v>248</v>
      </c>
      <c r="C18" s="217" t="n">
        <v>1</v>
      </c>
      <c r="D18" s="218" t="n">
        <v>1</v>
      </c>
      <c r="E18" s="226" t="n">
        <f aca="false">'Dimensionamento Serventes CST'!G43</f>
        <v>0.947586404140001</v>
      </c>
      <c r="F18" s="220" t="n">
        <f aca="false">F12</f>
        <v>5133.52992491644</v>
      </c>
      <c r="G18" s="220" t="n">
        <f aca="false">(C18/C19)*D18*E18*F18</f>
        <v>13.5123976724907</v>
      </c>
      <c r="H18" s="213"/>
      <c r="I18" s="216" t="s">
        <v>248</v>
      </c>
      <c r="J18" s="217" t="n">
        <v>1</v>
      </c>
      <c r="K18" s="218" t="n">
        <v>1</v>
      </c>
      <c r="L18" s="226" t="n">
        <f aca="false">'Dimensionamento Serventes CST'!G42</f>
        <v>1.46977769612346</v>
      </c>
      <c r="M18" s="220" t="n">
        <f aca="false">'Servente COM Insalubridade'!F224</f>
        <v>6451.13050299749</v>
      </c>
      <c r="N18" s="220" t="n">
        <f aca="false">(J18/J19)*K18*L18*M18</f>
        <v>47.4086386404372</v>
      </c>
    </row>
    <row r="19" customFormat="false" ht="13.8" hidden="false" customHeight="false" outlineLevel="0" collapsed="false">
      <c r="B19" s="216"/>
      <c r="C19" s="221" t="n">
        <f aca="false">'Dimensionamento Serventes CST'!G12</f>
        <v>360</v>
      </c>
      <c r="D19" s="218"/>
      <c r="E19" s="218"/>
      <c r="F19" s="220"/>
      <c r="G19" s="220"/>
      <c r="H19" s="213"/>
      <c r="I19" s="216"/>
      <c r="J19" s="221" t="n">
        <f aca="false">'Dimensionamento Serventes CST'!G15</f>
        <v>200</v>
      </c>
      <c r="K19" s="218"/>
      <c r="L19" s="218"/>
      <c r="M19" s="220"/>
      <c r="N19" s="220"/>
    </row>
    <row r="20" customFormat="false" ht="13.8" hidden="false" customHeight="false" outlineLevel="0" collapsed="false">
      <c r="B20" s="222" t="s">
        <v>249</v>
      </c>
      <c r="C20" s="222"/>
      <c r="D20" s="222"/>
      <c r="E20" s="222"/>
      <c r="F20" s="222"/>
      <c r="G20" s="223" t="n">
        <f aca="false">SUM(G18)</f>
        <v>13.5123976724907</v>
      </c>
      <c r="H20" s="213"/>
      <c r="I20" s="222" t="s">
        <v>249</v>
      </c>
      <c r="J20" s="222"/>
      <c r="K20" s="222"/>
      <c r="L20" s="222"/>
      <c r="M20" s="222"/>
      <c r="N20" s="223" t="n">
        <f aca="false">SUM(N18)</f>
        <v>47.4086386404372</v>
      </c>
    </row>
    <row r="21" customFormat="false" ht="13.8" hidden="false" customHeight="false" outlineLevel="0" collapsed="false">
      <c r="B21" s="231"/>
      <c r="C21" s="231"/>
      <c r="D21" s="231"/>
      <c r="E21" s="231"/>
      <c r="F21" s="231"/>
      <c r="G21" s="231"/>
      <c r="H21" s="213"/>
      <c r="I21" s="232"/>
      <c r="J21" s="232"/>
      <c r="K21" s="232"/>
      <c r="L21" s="232"/>
      <c r="M21" s="232"/>
      <c r="N21" s="232"/>
    </row>
    <row r="22" customFormat="false" ht="13.8" hidden="false" customHeight="false" outlineLevel="0" collapsed="false">
      <c r="O22" s="0" t="s">
        <v>63</v>
      </c>
    </row>
    <row r="27" customFormat="false" ht="13.8" hidden="false" customHeight="false" outlineLevel="0" collapsed="false">
      <c r="I27" s="233"/>
      <c r="J27" s="233"/>
      <c r="K27" s="233"/>
      <c r="L27" s="233"/>
      <c r="M27" s="233"/>
      <c r="N27" s="233"/>
    </row>
    <row r="28" customFormat="false" ht="13.8" hidden="false" customHeight="false" outlineLevel="0" collapsed="false">
      <c r="I28" s="234"/>
      <c r="J28" s="234"/>
      <c r="K28" s="234"/>
      <c r="L28" s="234"/>
      <c r="M28" s="234"/>
      <c r="N28" s="234"/>
    </row>
    <row r="29" customFormat="false" ht="13.8" hidden="false" customHeight="false" outlineLevel="0" collapsed="false">
      <c r="I29" s="235"/>
      <c r="J29" s="235"/>
      <c r="K29" s="235"/>
      <c r="L29" s="235"/>
      <c r="M29" s="235"/>
      <c r="N29" s="235"/>
    </row>
    <row r="30" customFormat="false" ht="13.8" hidden="false" customHeight="false" outlineLevel="0" collapsed="false">
      <c r="I30" s="234"/>
      <c r="J30" s="235"/>
      <c r="K30" s="234"/>
      <c r="L30" s="234"/>
      <c r="M30" s="236"/>
      <c r="N30" s="236"/>
    </row>
    <row r="31" customFormat="false" ht="13.8" hidden="false" customHeight="false" outlineLevel="0" collapsed="false">
      <c r="I31" s="234"/>
      <c r="J31" s="237"/>
      <c r="K31" s="234"/>
      <c r="L31" s="234"/>
      <c r="M31" s="236"/>
      <c r="N31" s="236"/>
    </row>
    <row r="32" customFormat="false" ht="13.8" hidden="false" customHeight="false" outlineLevel="0" collapsed="false">
      <c r="I32" s="238"/>
      <c r="J32" s="238"/>
      <c r="K32" s="238"/>
      <c r="L32" s="238"/>
      <c r="M32" s="238"/>
      <c r="N32" s="239"/>
    </row>
    <row r="33" customFormat="false" ht="13.8" hidden="false" customHeight="false" outlineLevel="0" collapsed="false">
      <c r="I33" s="212"/>
      <c r="J33" s="212"/>
      <c r="K33" s="212"/>
      <c r="L33" s="212"/>
      <c r="M33" s="212"/>
      <c r="N33" s="212"/>
    </row>
    <row r="34" customFormat="false" ht="13.8" hidden="false" customHeight="false" outlineLevel="0" collapsed="false">
      <c r="B34" s="212"/>
      <c r="C34" s="212"/>
      <c r="D34" s="212"/>
      <c r="E34" s="212"/>
      <c r="F34" s="212"/>
      <c r="G34" s="212"/>
      <c r="H34" s="212"/>
      <c r="I34" s="212"/>
      <c r="J34" s="212"/>
      <c r="K34" s="212"/>
      <c r="L34" s="212"/>
      <c r="M34" s="212"/>
      <c r="N34" s="212"/>
    </row>
    <row r="35" customFormat="false" ht="13.8" hidden="false" customHeight="false" outlineLevel="0" collapsed="false">
      <c r="B35" s="212"/>
      <c r="C35" s="212"/>
      <c r="D35" s="212"/>
      <c r="E35" s="212"/>
      <c r="F35" s="212"/>
      <c r="G35" s="212"/>
      <c r="H35" s="212"/>
      <c r="I35" s="212"/>
      <c r="J35" s="212"/>
      <c r="K35" s="212"/>
      <c r="L35" s="212"/>
      <c r="M35" s="212"/>
      <c r="N35" s="212"/>
    </row>
    <row r="36" customFormat="false" ht="13.8" hidden="false" customHeight="false" outlineLevel="0" collapsed="false">
      <c r="B36" s="212"/>
      <c r="C36" s="212"/>
      <c r="D36" s="212"/>
      <c r="E36" s="212"/>
      <c r="F36" s="212"/>
      <c r="G36" s="212"/>
      <c r="H36" s="212"/>
      <c r="I36" s="212"/>
      <c r="J36" s="212"/>
      <c r="K36" s="212"/>
      <c r="L36" s="212"/>
      <c r="M36" s="212"/>
      <c r="N36" s="212"/>
    </row>
    <row r="37" customFormat="false" ht="13.8" hidden="false" customHeight="false" outlineLevel="0" collapsed="false">
      <c r="B37" s="212"/>
      <c r="C37" s="212"/>
      <c r="D37" s="212"/>
      <c r="E37" s="212"/>
      <c r="F37" s="212"/>
      <c r="G37" s="212"/>
      <c r="H37" s="212"/>
      <c r="I37" s="212"/>
      <c r="J37" s="212"/>
      <c r="K37" s="212"/>
      <c r="L37" s="212"/>
      <c r="M37" s="212"/>
      <c r="N37" s="212"/>
    </row>
    <row r="38" customFormat="false" ht="13.8" hidden="false" customHeight="false" outlineLevel="0" collapsed="false">
      <c r="B38" s="212"/>
      <c r="C38" s="212"/>
      <c r="D38" s="212"/>
      <c r="E38" s="212"/>
      <c r="F38" s="212"/>
      <c r="G38" s="212"/>
      <c r="H38" s="212"/>
      <c r="I38" s="212"/>
      <c r="J38" s="212"/>
      <c r="K38" s="212"/>
      <c r="L38" s="212"/>
      <c r="M38" s="212"/>
      <c r="N38" s="212"/>
    </row>
    <row r="39" customFormat="false" ht="13.8" hidden="false" customHeight="false" outlineLevel="0" collapsed="false">
      <c r="B39" s="212"/>
      <c r="C39" s="212"/>
      <c r="D39" s="212"/>
      <c r="E39" s="212"/>
      <c r="F39" s="212"/>
      <c r="G39" s="212"/>
      <c r="H39" s="212"/>
      <c r="I39" s="212"/>
      <c r="J39" s="212"/>
      <c r="K39" s="212"/>
      <c r="L39" s="212"/>
      <c r="M39" s="212"/>
      <c r="N39" s="212"/>
    </row>
    <row r="40" customFormat="false" ht="13.8" hidden="false" customHeight="false" outlineLevel="0" collapsed="false">
      <c r="B40" s="212"/>
      <c r="C40" s="212"/>
      <c r="D40" s="212"/>
      <c r="E40" s="212"/>
      <c r="F40" s="212"/>
      <c r="G40" s="212"/>
      <c r="H40" s="212"/>
      <c r="I40" s="212"/>
      <c r="J40" s="212"/>
      <c r="K40" s="212"/>
      <c r="L40" s="212"/>
      <c r="M40" s="212"/>
      <c r="N40" s="212"/>
    </row>
    <row r="41" customFormat="false" ht="13.8" hidden="false" customHeight="false" outlineLevel="0" collapsed="false">
      <c r="B41" s="212"/>
      <c r="C41" s="212"/>
      <c r="D41" s="212"/>
      <c r="E41" s="212"/>
      <c r="F41" s="212"/>
      <c r="G41" s="212"/>
      <c r="H41" s="212"/>
      <c r="I41" s="212"/>
      <c r="J41" s="212"/>
      <c r="K41" s="212"/>
      <c r="L41" s="212"/>
      <c r="M41" s="212"/>
      <c r="N41" s="212"/>
    </row>
    <row r="42" customFormat="false" ht="13.8" hidden="false" customHeight="false" outlineLevel="0" collapsed="false">
      <c r="B42" s="212"/>
      <c r="C42" s="212"/>
      <c r="D42" s="212"/>
      <c r="E42" s="212"/>
      <c r="F42" s="212"/>
      <c r="G42" s="212"/>
      <c r="H42" s="212"/>
      <c r="I42" s="212"/>
      <c r="J42" s="212"/>
      <c r="K42" s="212"/>
      <c r="L42" s="212"/>
      <c r="M42" s="212"/>
      <c r="N42" s="212"/>
    </row>
    <row r="43" customFormat="false" ht="13.8" hidden="false" customHeight="false" outlineLevel="0" collapsed="false">
      <c r="B43" s="212"/>
      <c r="C43" s="212"/>
      <c r="D43" s="212"/>
      <c r="E43" s="212"/>
      <c r="F43" s="212"/>
      <c r="G43" s="212"/>
      <c r="H43" s="212"/>
      <c r="I43" s="212"/>
      <c r="J43" s="212"/>
      <c r="K43" s="212"/>
      <c r="L43" s="212"/>
      <c r="M43" s="212"/>
      <c r="N43" s="212"/>
    </row>
    <row r="44" customFormat="false" ht="13.8" hidden="false" customHeight="false" outlineLevel="0" collapsed="false">
      <c r="B44" s="212"/>
      <c r="C44" s="212"/>
      <c r="D44" s="212"/>
      <c r="E44" s="212"/>
      <c r="F44" s="212"/>
      <c r="G44" s="212"/>
      <c r="H44" s="212"/>
      <c r="I44" s="212"/>
      <c r="J44" s="212"/>
      <c r="K44" s="212"/>
      <c r="L44" s="212"/>
      <c r="M44" s="212"/>
      <c r="N44" s="212"/>
    </row>
    <row r="45" customFormat="false" ht="13.8" hidden="false" customHeight="false" outlineLevel="0" collapsed="false">
      <c r="B45" s="212"/>
      <c r="C45" s="212"/>
      <c r="D45" s="212"/>
      <c r="E45" s="212"/>
      <c r="F45" s="212"/>
      <c r="G45" s="212"/>
      <c r="H45" s="212"/>
      <c r="I45" s="212"/>
      <c r="J45" s="212"/>
      <c r="K45" s="212"/>
      <c r="L45" s="212"/>
      <c r="M45" s="212"/>
      <c r="N45" s="212"/>
    </row>
    <row r="46" customFormat="false" ht="13.8" hidden="false" customHeight="false" outlineLevel="0" collapsed="false">
      <c r="B46" s="212"/>
      <c r="C46" s="212"/>
      <c r="D46" s="212"/>
      <c r="E46" s="212"/>
      <c r="F46" s="212"/>
      <c r="G46" s="212"/>
      <c r="H46" s="212"/>
      <c r="I46" s="212"/>
      <c r="J46" s="212"/>
      <c r="K46" s="212"/>
      <c r="L46" s="212"/>
      <c r="M46" s="212"/>
      <c r="N46" s="212"/>
    </row>
    <row r="47" customFormat="false" ht="13.8" hidden="false" customHeight="false" outlineLevel="0" collapsed="false">
      <c r="B47" s="212"/>
      <c r="C47" s="212"/>
      <c r="D47" s="212"/>
      <c r="E47" s="212"/>
      <c r="F47" s="212"/>
      <c r="G47" s="212"/>
      <c r="H47" s="212"/>
      <c r="I47" s="212"/>
      <c r="J47" s="212"/>
      <c r="K47" s="212"/>
      <c r="L47" s="212"/>
      <c r="M47" s="212"/>
      <c r="N47" s="212"/>
    </row>
    <row r="48" customFormat="false" ht="13.8" hidden="false" customHeight="false" outlineLevel="0" collapsed="false">
      <c r="B48" s="212"/>
      <c r="C48" s="212"/>
      <c r="D48" s="212"/>
      <c r="E48" s="212"/>
      <c r="F48" s="212"/>
      <c r="G48" s="212"/>
      <c r="H48" s="212"/>
      <c r="I48" s="212"/>
      <c r="J48" s="212"/>
      <c r="K48" s="212"/>
      <c r="L48" s="212"/>
      <c r="M48" s="212"/>
      <c r="N48" s="212"/>
    </row>
    <row r="49" customFormat="false" ht="13.8" hidden="false" customHeight="false" outlineLevel="0" collapsed="false">
      <c r="B49" s="212"/>
      <c r="C49" s="212"/>
      <c r="D49" s="212"/>
      <c r="E49" s="212"/>
      <c r="F49" s="212"/>
      <c r="G49" s="212"/>
      <c r="H49" s="212"/>
      <c r="I49" s="212"/>
      <c r="J49" s="212"/>
      <c r="K49" s="212"/>
      <c r="L49" s="212"/>
      <c r="M49" s="212"/>
      <c r="N49" s="212"/>
    </row>
    <row r="50" customFormat="false" ht="13.8" hidden="false" customHeight="false" outlineLevel="0" collapsed="false">
      <c r="B50" s="212"/>
      <c r="C50" s="212"/>
      <c r="D50" s="212"/>
      <c r="E50" s="212"/>
      <c r="F50" s="212"/>
      <c r="G50" s="212"/>
      <c r="H50" s="212"/>
      <c r="I50" s="212"/>
      <c r="J50" s="212"/>
      <c r="K50" s="212"/>
      <c r="L50" s="212"/>
      <c r="M50" s="212"/>
      <c r="N50" s="212"/>
    </row>
    <row r="51" customFormat="false" ht="13.8" hidden="false" customHeight="false" outlineLevel="0" collapsed="false">
      <c r="B51" s="212"/>
      <c r="C51" s="212"/>
      <c r="D51" s="212"/>
      <c r="E51" s="212"/>
      <c r="F51" s="212"/>
      <c r="G51" s="212"/>
      <c r="H51" s="212"/>
      <c r="I51" s="212"/>
      <c r="J51" s="212"/>
      <c r="K51" s="212"/>
      <c r="L51" s="212"/>
      <c r="M51" s="212"/>
      <c r="N51" s="212"/>
    </row>
    <row r="52" customFormat="false" ht="13.8" hidden="false" customHeight="false" outlineLevel="0" collapsed="false">
      <c r="B52" s="212"/>
      <c r="C52" s="212"/>
      <c r="D52" s="212"/>
      <c r="E52" s="212"/>
      <c r="F52" s="212"/>
      <c r="G52" s="212"/>
      <c r="H52" s="212"/>
      <c r="I52" s="212"/>
      <c r="J52" s="212"/>
      <c r="K52" s="212"/>
      <c r="L52" s="212"/>
      <c r="M52" s="212"/>
      <c r="N52" s="212"/>
    </row>
    <row r="53" customFormat="false" ht="13.8" hidden="false" customHeight="false" outlineLevel="0" collapsed="false">
      <c r="B53" s="212"/>
      <c r="C53" s="212"/>
      <c r="D53" s="212"/>
      <c r="E53" s="212"/>
      <c r="F53" s="212"/>
      <c r="G53" s="212"/>
      <c r="H53" s="212"/>
      <c r="I53" s="212"/>
      <c r="J53" s="212"/>
      <c r="K53" s="212"/>
      <c r="L53" s="212"/>
      <c r="M53" s="212"/>
      <c r="N53" s="212"/>
    </row>
    <row r="54" customFormat="false" ht="13.8" hidden="false" customHeight="false" outlineLevel="0" collapsed="false">
      <c r="B54" s="212"/>
      <c r="C54" s="212"/>
      <c r="D54" s="212"/>
      <c r="E54" s="212"/>
      <c r="F54" s="212"/>
      <c r="G54" s="212"/>
      <c r="H54" s="212"/>
      <c r="I54" s="212"/>
      <c r="J54" s="212"/>
      <c r="K54" s="212"/>
      <c r="L54" s="212"/>
      <c r="M54" s="212"/>
      <c r="N54" s="212"/>
    </row>
    <row r="55" customFormat="false" ht="13.8" hidden="false" customHeight="false" outlineLevel="0" collapsed="false">
      <c r="B55" s="212"/>
      <c r="C55" s="212"/>
      <c r="D55" s="212"/>
      <c r="E55" s="212"/>
      <c r="F55" s="212"/>
      <c r="G55" s="212"/>
      <c r="H55" s="212"/>
      <c r="I55" s="212"/>
      <c r="J55" s="212"/>
      <c r="K55" s="212"/>
      <c r="L55" s="212"/>
      <c r="M55" s="212"/>
      <c r="N55" s="212"/>
    </row>
    <row r="56" customFormat="false" ht="13.8" hidden="false" customHeight="false" outlineLevel="0" collapsed="false">
      <c r="B56" s="212"/>
      <c r="C56" s="212"/>
      <c r="D56" s="212"/>
      <c r="E56" s="212"/>
      <c r="F56" s="212"/>
      <c r="G56" s="212"/>
      <c r="H56" s="212"/>
      <c r="I56" s="212"/>
      <c r="J56" s="212"/>
      <c r="K56" s="212"/>
      <c r="L56" s="212"/>
      <c r="M56" s="212"/>
      <c r="N56" s="212"/>
    </row>
    <row r="57" customFormat="false" ht="13.8" hidden="false" customHeight="false" outlineLevel="0" collapsed="false">
      <c r="B57" s="212"/>
      <c r="C57" s="212"/>
      <c r="D57" s="212"/>
      <c r="E57" s="212"/>
      <c r="F57" s="212"/>
      <c r="G57" s="212"/>
      <c r="H57" s="212"/>
      <c r="I57" s="212"/>
      <c r="J57" s="212"/>
      <c r="K57" s="212"/>
      <c r="L57" s="212"/>
      <c r="M57" s="212"/>
      <c r="N57" s="212"/>
    </row>
    <row r="58" customFormat="false" ht="13.8" hidden="false" customHeight="false" outlineLevel="0" collapsed="false">
      <c r="B58" s="212"/>
      <c r="C58" s="212"/>
      <c r="D58" s="212"/>
      <c r="E58" s="212"/>
      <c r="F58" s="212"/>
      <c r="G58" s="212"/>
      <c r="H58" s="212"/>
      <c r="I58" s="212"/>
      <c r="J58" s="212"/>
      <c r="K58" s="212"/>
      <c r="L58" s="212"/>
      <c r="M58" s="212"/>
      <c r="N58" s="212"/>
    </row>
    <row r="59" customFormat="false" ht="13.8" hidden="false" customHeight="false" outlineLevel="0" collapsed="false">
      <c r="B59" s="212"/>
      <c r="C59" s="212"/>
      <c r="D59" s="212"/>
      <c r="E59" s="212"/>
      <c r="F59" s="212"/>
      <c r="G59" s="212"/>
      <c r="H59" s="212"/>
      <c r="I59" s="212"/>
      <c r="J59" s="212"/>
      <c r="K59" s="212"/>
      <c r="L59" s="212"/>
      <c r="M59" s="212"/>
      <c r="N59" s="212"/>
    </row>
    <row r="60" customFormat="false" ht="13.8" hidden="false" customHeight="false" outlineLevel="0" collapsed="false">
      <c r="B60" s="212"/>
      <c r="C60" s="212"/>
      <c r="D60" s="212"/>
      <c r="E60" s="212"/>
      <c r="F60" s="212"/>
      <c r="G60" s="212"/>
      <c r="H60" s="212"/>
      <c r="I60" s="212"/>
      <c r="J60" s="212"/>
      <c r="K60" s="212"/>
      <c r="L60" s="212"/>
      <c r="M60" s="212"/>
      <c r="N60" s="212"/>
    </row>
    <row r="61" customFormat="false" ht="13.8" hidden="false" customHeight="false" outlineLevel="0" collapsed="false">
      <c r="B61" s="212"/>
      <c r="C61" s="212"/>
      <c r="D61" s="212"/>
      <c r="E61" s="212"/>
      <c r="F61" s="212"/>
      <c r="G61" s="212"/>
      <c r="H61" s="212"/>
      <c r="I61" s="212"/>
      <c r="J61" s="212"/>
      <c r="K61" s="212"/>
      <c r="L61" s="212"/>
      <c r="M61" s="212"/>
      <c r="N61" s="212"/>
    </row>
    <row r="62" customFormat="false" ht="13.8" hidden="false" customHeight="false" outlineLevel="0" collapsed="false">
      <c r="B62" s="212"/>
      <c r="C62" s="212"/>
      <c r="D62" s="212"/>
      <c r="E62" s="212"/>
      <c r="F62" s="212"/>
      <c r="G62" s="212"/>
      <c r="H62" s="212"/>
      <c r="I62" s="212"/>
      <c r="J62" s="212"/>
      <c r="K62" s="212"/>
      <c r="L62" s="212"/>
      <c r="M62" s="212"/>
      <c r="N62" s="212"/>
    </row>
    <row r="63" customFormat="false" ht="13.8" hidden="false" customHeight="false" outlineLevel="0" collapsed="false">
      <c r="B63" s="212"/>
      <c r="C63" s="212"/>
      <c r="D63" s="212"/>
      <c r="E63" s="212"/>
      <c r="F63" s="212"/>
      <c r="G63" s="212"/>
      <c r="H63" s="212"/>
      <c r="I63" s="212"/>
      <c r="J63" s="212"/>
      <c r="K63" s="212"/>
      <c r="L63" s="212"/>
      <c r="M63" s="212"/>
      <c r="N63" s="212"/>
    </row>
    <row r="64" customFormat="false" ht="13.8" hidden="false" customHeight="false" outlineLevel="0" collapsed="false">
      <c r="B64" s="212"/>
      <c r="C64" s="212"/>
      <c r="D64" s="212"/>
      <c r="E64" s="212"/>
      <c r="F64" s="212"/>
      <c r="G64" s="212"/>
      <c r="H64" s="212"/>
      <c r="I64" s="212"/>
      <c r="J64" s="212"/>
      <c r="K64" s="212"/>
      <c r="L64" s="212"/>
      <c r="M64" s="212"/>
      <c r="N64" s="212"/>
    </row>
    <row r="65" customFormat="false" ht="13.8" hidden="false" customHeight="false" outlineLevel="0" collapsed="false">
      <c r="B65" s="212"/>
      <c r="C65" s="212"/>
      <c r="D65" s="212"/>
      <c r="E65" s="212"/>
      <c r="F65" s="212"/>
      <c r="G65" s="212"/>
      <c r="H65" s="212"/>
      <c r="I65" s="212"/>
      <c r="J65" s="212"/>
      <c r="K65" s="212"/>
      <c r="L65" s="212"/>
      <c r="M65" s="212"/>
      <c r="N65" s="212"/>
    </row>
    <row r="66" customFormat="false" ht="13.8" hidden="false" customHeight="false" outlineLevel="0" collapsed="false">
      <c r="B66" s="212"/>
      <c r="C66" s="212"/>
      <c r="D66" s="212"/>
      <c r="E66" s="212"/>
      <c r="F66" s="212"/>
      <c r="G66" s="212"/>
      <c r="H66" s="212"/>
      <c r="I66" s="212"/>
      <c r="J66" s="212"/>
      <c r="K66" s="212"/>
      <c r="L66" s="212"/>
      <c r="M66" s="212"/>
      <c r="N66" s="212"/>
    </row>
    <row r="67" customFormat="false" ht="13.8" hidden="false" customHeight="false" outlineLevel="0" collapsed="false">
      <c r="B67" s="212"/>
      <c r="C67" s="212"/>
      <c r="D67" s="212"/>
      <c r="E67" s="212"/>
      <c r="F67" s="212"/>
      <c r="G67" s="212"/>
      <c r="H67" s="212"/>
      <c r="I67" s="212"/>
      <c r="J67" s="212"/>
      <c r="K67" s="212"/>
      <c r="L67" s="212"/>
      <c r="M67" s="212"/>
      <c r="N67" s="212"/>
    </row>
    <row r="68" customFormat="false" ht="13.8" hidden="false" customHeight="false" outlineLevel="0" collapsed="false">
      <c r="B68" s="212"/>
      <c r="C68" s="212"/>
      <c r="D68" s="212"/>
      <c r="E68" s="212"/>
      <c r="F68" s="212"/>
      <c r="G68" s="212"/>
      <c r="H68" s="212"/>
      <c r="I68" s="212"/>
      <c r="J68" s="212"/>
      <c r="K68" s="212"/>
      <c r="L68" s="212"/>
      <c r="M68" s="212"/>
      <c r="N68" s="212"/>
    </row>
    <row r="69" customFormat="false" ht="13.8" hidden="false" customHeight="false" outlineLevel="0" collapsed="false">
      <c r="B69" s="212"/>
      <c r="C69" s="212"/>
      <c r="D69" s="212"/>
      <c r="E69" s="212"/>
      <c r="F69" s="212"/>
      <c r="G69" s="212"/>
      <c r="H69" s="212"/>
      <c r="I69" s="212"/>
      <c r="J69" s="212"/>
      <c r="K69" s="212"/>
      <c r="L69" s="212"/>
      <c r="M69" s="212"/>
      <c r="N69" s="212"/>
    </row>
    <row r="70" customFormat="false" ht="13.8" hidden="false" customHeight="false" outlineLevel="0" collapsed="false">
      <c r="B70" s="212"/>
      <c r="C70" s="212"/>
      <c r="D70" s="212"/>
      <c r="E70" s="212"/>
      <c r="F70" s="212"/>
      <c r="G70" s="212"/>
      <c r="H70" s="212"/>
      <c r="I70" s="212"/>
      <c r="J70" s="212"/>
      <c r="K70" s="212"/>
      <c r="L70" s="212"/>
      <c r="M70" s="212"/>
      <c r="N70" s="212"/>
    </row>
    <row r="71" customFormat="false" ht="13.8" hidden="false" customHeight="false" outlineLevel="0" collapsed="false">
      <c r="B71" s="212"/>
      <c r="C71" s="212"/>
      <c r="D71" s="212"/>
      <c r="E71" s="212"/>
      <c r="F71" s="212"/>
      <c r="G71" s="212"/>
      <c r="H71" s="212"/>
      <c r="I71" s="212"/>
      <c r="J71" s="212"/>
      <c r="K71" s="212"/>
      <c r="L71" s="212"/>
      <c r="M71" s="212"/>
      <c r="N71" s="212"/>
    </row>
    <row r="72" customFormat="false" ht="13.8" hidden="false" customHeight="false" outlineLevel="0" collapsed="false">
      <c r="B72" s="212"/>
      <c r="C72" s="212"/>
      <c r="D72" s="212"/>
      <c r="E72" s="212"/>
      <c r="F72" s="212"/>
      <c r="G72" s="212"/>
      <c r="H72" s="212"/>
      <c r="I72" s="212"/>
      <c r="J72" s="212"/>
      <c r="K72" s="212"/>
      <c r="L72" s="212"/>
      <c r="M72" s="212"/>
      <c r="N72" s="212"/>
    </row>
    <row r="73" customFormat="false" ht="13.8" hidden="false" customHeight="false" outlineLevel="0" collapsed="false">
      <c r="B73" s="212"/>
      <c r="C73" s="212"/>
      <c r="D73" s="212"/>
      <c r="E73" s="212"/>
      <c r="F73" s="212"/>
      <c r="G73" s="212"/>
      <c r="H73" s="212"/>
      <c r="I73" s="212"/>
      <c r="J73" s="212"/>
      <c r="K73" s="212"/>
      <c r="L73" s="212"/>
      <c r="M73" s="212"/>
      <c r="N73" s="212"/>
    </row>
    <row r="74" customFormat="false" ht="13.8" hidden="false" customHeight="false" outlineLevel="0" collapsed="false">
      <c r="B74" s="212"/>
      <c r="C74" s="212"/>
      <c r="D74" s="212"/>
      <c r="E74" s="212"/>
      <c r="F74" s="212"/>
      <c r="G74" s="212"/>
      <c r="H74" s="212"/>
      <c r="I74" s="212"/>
      <c r="J74" s="212"/>
      <c r="K74" s="212"/>
      <c r="L74" s="212"/>
      <c r="M74" s="212"/>
      <c r="N74" s="212"/>
    </row>
    <row r="75" customFormat="false" ht="13.8" hidden="false" customHeight="false" outlineLevel="0" collapsed="false">
      <c r="B75" s="212"/>
      <c r="C75" s="212"/>
      <c r="D75" s="212"/>
      <c r="E75" s="212"/>
      <c r="F75" s="212"/>
      <c r="G75" s="212"/>
      <c r="H75" s="212"/>
      <c r="I75" s="212"/>
      <c r="J75" s="212"/>
      <c r="K75" s="212"/>
      <c r="L75" s="212"/>
      <c r="M75" s="212"/>
      <c r="N75" s="212"/>
    </row>
    <row r="76" customFormat="false" ht="13.8" hidden="false" customHeight="false" outlineLevel="0" collapsed="false">
      <c r="B76" s="212"/>
      <c r="C76" s="212"/>
      <c r="D76" s="212"/>
      <c r="E76" s="212"/>
      <c r="F76" s="212"/>
      <c r="G76" s="212"/>
      <c r="H76" s="212"/>
      <c r="I76" s="212"/>
      <c r="J76" s="212"/>
      <c r="K76" s="212"/>
      <c r="L76" s="212"/>
      <c r="M76" s="212"/>
      <c r="N76" s="212"/>
    </row>
    <row r="77" customFormat="false" ht="13.8" hidden="false" customHeight="false" outlineLevel="0" collapsed="false">
      <c r="B77" s="212"/>
      <c r="C77" s="212"/>
      <c r="D77" s="212"/>
      <c r="E77" s="212"/>
      <c r="F77" s="212"/>
      <c r="G77" s="212"/>
      <c r="H77" s="212"/>
      <c r="I77" s="212"/>
      <c r="J77" s="212"/>
      <c r="K77" s="212"/>
      <c r="L77" s="212"/>
      <c r="M77" s="212"/>
      <c r="N77" s="212"/>
    </row>
    <row r="78" customFormat="false" ht="13.8" hidden="false" customHeight="false" outlineLevel="0" collapsed="false">
      <c r="B78" s="212"/>
      <c r="C78" s="212"/>
      <c r="D78" s="212"/>
      <c r="E78" s="212"/>
      <c r="F78" s="212"/>
      <c r="G78" s="212"/>
      <c r="H78" s="212"/>
      <c r="I78" s="212"/>
      <c r="J78" s="212"/>
      <c r="K78" s="212"/>
      <c r="L78" s="212"/>
      <c r="M78" s="212"/>
      <c r="N78" s="212"/>
    </row>
    <row r="79" customFormat="false" ht="13.8" hidden="false" customHeight="false" outlineLevel="0" collapsed="false">
      <c r="B79" s="212"/>
      <c r="C79" s="212"/>
      <c r="D79" s="212"/>
      <c r="E79" s="212"/>
      <c r="F79" s="212"/>
      <c r="G79" s="212"/>
      <c r="H79" s="212"/>
      <c r="I79" s="212"/>
      <c r="J79" s="212"/>
      <c r="K79" s="212"/>
      <c r="L79" s="212"/>
      <c r="M79" s="212"/>
      <c r="N79" s="212"/>
    </row>
    <row r="80" customFormat="false" ht="13.8" hidden="false" customHeight="false" outlineLevel="0" collapsed="false">
      <c r="B80" s="212"/>
      <c r="C80" s="212"/>
      <c r="D80" s="212"/>
      <c r="E80" s="212"/>
      <c r="F80" s="212"/>
      <c r="G80" s="212"/>
      <c r="H80" s="212"/>
      <c r="I80" s="212"/>
      <c r="J80" s="212"/>
      <c r="K80" s="212"/>
      <c r="L80" s="212"/>
      <c r="M80" s="212"/>
      <c r="N80" s="212"/>
    </row>
    <row r="81" customFormat="false" ht="13.8" hidden="false" customHeight="false" outlineLevel="0" collapsed="false">
      <c r="B81" s="212"/>
      <c r="C81" s="212"/>
      <c r="D81" s="212"/>
      <c r="E81" s="212"/>
      <c r="F81" s="212"/>
      <c r="G81" s="212"/>
      <c r="H81" s="212"/>
      <c r="I81" s="212"/>
      <c r="J81" s="212"/>
      <c r="K81" s="212"/>
      <c r="L81" s="212"/>
      <c r="M81" s="212"/>
      <c r="N81" s="212"/>
    </row>
    <row r="82" customFormat="false" ht="13.8" hidden="false" customHeight="false" outlineLevel="0" collapsed="false">
      <c r="B82" s="212"/>
      <c r="C82" s="212"/>
      <c r="D82" s="212"/>
      <c r="E82" s="212"/>
      <c r="F82" s="212"/>
      <c r="G82" s="212"/>
      <c r="H82" s="212"/>
      <c r="I82" s="212"/>
      <c r="J82" s="212"/>
      <c r="K82" s="212"/>
      <c r="L82" s="212"/>
      <c r="M82" s="212"/>
      <c r="N82" s="212"/>
    </row>
    <row r="83" customFormat="false" ht="13.8" hidden="false" customHeight="false" outlineLevel="0" collapsed="false">
      <c r="B83" s="212"/>
      <c r="C83" s="212"/>
      <c r="D83" s="212"/>
      <c r="E83" s="212"/>
      <c r="F83" s="212"/>
      <c r="G83" s="212"/>
      <c r="H83" s="212"/>
      <c r="I83" s="212"/>
      <c r="J83" s="212"/>
      <c r="K83" s="212"/>
      <c r="L83" s="212"/>
      <c r="M83" s="212"/>
      <c r="N83" s="212"/>
    </row>
    <row r="84" customFormat="false" ht="13.8" hidden="false" customHeight="false" outlineLevel="0" collapsed="false">
      <c r="B84" s="212"/>
      <c r="C84" s="212"/>
      <c r="D84" s="212"/>
      <c r="E84" s="212"/>
      <c r="F84" s="212"/>
      <c r="G84" s="212"/>
      <c r="H84" s="212"/>
      <c r="I84" s="212"/>
      <c r="J84" s="212"/>
      <c r="K84" s="212"/>
      <c r="L84" s="212"/>
      <c r="M84" s="212"/>
      <c r="N84" s="212"/>
    </row>
    <row r="85" customFormat="false" ht="13.8" hidden="false" customHeight="false" outlineLevel="0" collapsed="false">
      <c r="B85" s="212"/>
      <c r="C85" s="212"/>
      <c r="D85" s="212"/>
      <c r="E85" s="212"/>
      <c r="F85" s="212"/>
      <c r="G85" s="212"/>
      <c r="H85" s="212"/>
      <c r="I85" s="212"/>
      <c r="J85" s="212"/>
      <c r="K85" s="212"/>
      <c r="L85" s="212"/>
      <c r="M85" s="212"/>
      <c r="N85" s="212"/>
    </row>
    <row r="86" customFormat="false" ht="13.8" hidden="false" customHeight="false" outlineLevel="0" collapsed="false">
      <c r="B86" s="212"/>
      <c r="C86" s="212"/>
      <c r="D86" s="212"/>
      <c r="E86" s="212"/>
      <c r="F86" s="212"/>
      <c r="G86" s="212"/>
      <c r="H86" s="212"/>
      <c r="I86" s="212"/>
      <c r="J86" s="212"/>
      <c r="K86" s="212"/>
      <c r="L86" s="212"/>
      <c r="M86" s="212"/>
      <c r="N86" s="212"/>
    </row>
    <row r="87" customFormat="false" ht="13.8" hidden="false" customHeight="false" outlineLevel="0" collapsed="false">
      <c r="B87" s="212"/>
      <c r="C87" s="212"/>
      <c r="D87" s="212"/>
      <c r="E87" s="212"/>
      <c r="F87" s="212"/>
      <c r="G87" s="212"/>
      <c r="H87" s="212"/>
      <c r="I87" s="212"/>
      <c r="J87" s="212"/>
      <c r="K87" s="212"/>
      <c r="L87" s="212"/>
      <c r="M87" s="212"/>
      <c r="N87" s="212"/>
    </row>
    <row r="88" customFormat="false" ht="13.8" hidden="false" customHeight="false" outlineLevel="0" collapsed="false">
      <c r="B88" s="212"/>
      <c r="C88" s="212"/>
      <c r="D88" s="212"/>
      <c r="E88" s="212"/>
      <c r="F88" s="212"/>
      <c r="G88" s="212"/>
      <c r="H88" s="212"/>
      <c r="I88" s="212"/>
      <c r="J88" s="212"/>
      <c r="K88" s="212"/>
      <c r="L88" s="212"/>
      <c r="M88" s="212"/>
      <c r="N88" s="212"/>
    </row>
    <row r="89" customFormat="false" ht="13.8" hidden="false" customHeight="false" outlineLevel="0" collapsed="false">
      <c r="B89" s="212"/>
      <c r="C89" s="212"/>
      <c r="D89" s="212"/>
      <c r="E89" s="212"/>
      <c r="F89" s="212"/>
      <c r="G89" s="212"/>
      <c r="H89" s="212"/>
      <c r="I89" s="212"/>
      <c r="J89" s="212"/>
      <c r="K89" s="212"/>
      <c r="L89" s="212"/>
      <c r="M89" s="212"/>
      <c r="N89" s="212"/>
    </row>
    <row r="90" customFormat="false" ht="13.8" hidden="false" customHeight="false" outlineLevel="0" collapsed="false">
      <c r="B90" s="212"/>
      <c r="C90" s="212"/>
      <c r="D90" s="212"/>
      <c r="E90" s="212"/>
      <c r="F90" s="212"/>
      <c r="G90" s="212"/>
      <c r="H90" s="212"/>
      <c r="I90" s="212"/>
      <c r="J90" s="212"/>
      <c r="K90" s="212"/>
      <c r="L90" s="212"/>
      <c r="M90" s="212"/>
      <c r="N90" s="212"/>
    </row>
    <row r="91" customFormat="false" ht="13.8" hidden="false" customHeight="false" outlineLevel="0" collapsed="false">
      <c r="B91" s="212"/>
      <c r="C91" s="212"/>
      <c r="D91" s="212"/>
      <c r="E91" s="212"/>
      <c r="F91" s="212"/>
      <c r="G91" s="212"/>
      <c r="H91" s="212"/>
      <c r="I91" s="212"/>
      <c r="J91" s="212"/>
      <c r="K91" s="212"/>
      <c r="L91" s="212"/>
      <c r="M91" s="212"/>
      <c r="N91" s="212"/>
    </row>
    <row r="92" customFormat="false" ht="13.8" hidden="false" customHeight="false" outlineLevel="0" collapsed="false">
      <c r="B92" s="212"/>
      <c r="C92" s="212"/>
      <c r="D92" s="212"/>
      <c r="E92" s="212"/>
      <c r="F92" s="212"/>
      <c r="G92" s="212"/>
      <c r="H92" s="212"/>
      <c r="I92" s="212"/>
      <c r="J92" s="212"/>
      <c r="K92" s="212"/>
      <c r="L92" s="212"/>
      <c r="M92" s="212"/>
      <c r="N92" s="212"/>
    </row>
    <row r="93" customFormat="false" ht="13.8" hidden="false" customHeight="false" outlineLevel="0" collapsed="false">
      <c r="B93" s="212"/>
      <c r="C93" s="212"/>
      <c r="D93" s="212"/>
      <c r="E93" s="212"/>
      <c r="F93" s="212"/>
      <c r="G93" s="212"/>
      <c r="H93" s="212"/>
      <c r="I93" s="212"/>
      <c r="J93" s="212"/>
      <c r="K93" s="212"/>
      <c r="L93" s="212"/>
      <c r="M93" s="212"/>
      <c r="N93" s="212"/>
    </row>
    <row r="94" customFormat="false" ht="13.8" hidden="false" customHeight="false" outlineLevel="0" collapsed="false">
      <c r="B94" s="212"/>
      <c r="C94" s="212"/>
      <c r="D94" s="212"/>
      <c r="E94" s="212"/>
      <c r="F94" s="212"/>
      <c r="G94" s="212"/>
      <c r="H94" s="212"/>
      <c r="I94" s="212"/>
      <c r="J94" s="212"/>
      <c r="K94" s="212"/>
      <c r="L94" s="212"/>
      <c r="M94" s="212"/>
      <c r="N94" s="212"/>
    </row>
    <row r="95" customFormat="false" ht="13.8" hidden="false" customHeight="false" outlineLevel="0" collapsed="false">
      <c r="B95" s="212"/>
      <c r="C95" s="212"/>
      <c r="D95" s="212"/>
      <c r="E95" s="212"/>
      <c r="F95" s="212"/>
      <c r="G95" s="212"/>
      <c r="H95" s="212"/>
      <c r="I95" s="212"/>
      <c r="J95" s="212"/>
      <c r="K95" s="212"/>
      <c r="L95" s="212"/>
      <c r="M95" s="212"/>
      <c r="N95" s="212"/>
    </row>
    <row r="96" customFormat="false" ht="13.8" hidden="false" customHeight="false" outlineLevel="0" collapsed="false">
      <c r="B96" s="212"/>
      <c r="C96" s="212"/>
      <c r="D96" s="212"/>
      <c r="E96" s="212"/>
      <c r="F96" s="212"/>
      <c r="G96" s="212"/>
      <c r="H96" s="212"/>
      <c r="I96" s="212"/>
      <c r="J96" s="212"/>
      <c r="K96" s="212"/>
      <c r="L96" s="212"/>
      <c r="M96" s="212"/>
      <c r="N96" s="212"/>
    </row>
    <row r="97" customFormat="false" ht="13.8" hidden="false" customHeight="false" outlineLevel="0" collapsed="false">
      <c r="B97" s="212"/>
      <c r="C97" s="212"/>
      <c r="D97" s="212"/>
      <c r="E97" s="212"/>
      <c r="F97" s="212"/>
      <c r="G97" s="212"/>
      <c r="H97" s="212"/>
      <c r="I97" s="212"/>
      <c r="J97" s="212"/>
      <c r="K97" s="212"/>
      <c r="L97" s="212"/>
      <c r="M97" s="212"/>
      <c r="N97" s="212"/>
    </row>
    <row r="98" customFormat="false" ht="13.8" hidden="false" customHeight="false" outlineLevel="0" collapsed="false">
      <c r="B98" s="212"/>
      <c r="C98" s="212"/>
      <c r="D98" s="212"/>
      <c r="E98" s="212"/>
      <c r="F98" s="212"/>
      <c r="G98" s="212"/>
      <c r="H98" s="212"/>
      <c r="I98" s="212"/>
      <c r="J98" s="212"/>
      <c r="K98" s="212"/>
      <c r="L98" s="212"/>
      <c r="M98" s="212"/>
      <c r="N98" s="212"/>
    </row>
    <row r="99" customFormat="false" ht="13.8" hidden="false" customHeight="false" outlineLevel="0" collapsed="false">
      <c r="B99" s="212"/>
      <c r="C99" s="212"/>
      <c r="D99" s="212"/>
      <c r="E99" s="212"/>
      <c r="F99" s="212"/>
      <c r="G99" s="212"/>
      <c r="H99" s="212"/>
      <c r="I99" s="212"/>
      <c r="J99" s="212"/>
      <c r="K99" s="212"/>
      <c r="L99" s="212"/>
      <c r="M99" s="212"/>
      <c r="N99" s="212"/>
    </row>
    <row r="100" customFormat="false" ht="13.8" hidden="false" customHeight="false" outlineLevel="0" collapsed="false">
      <c r="B100" s="212"/>
      <c r="C100" s="212"/>
      <c r="D100" s="212"/>
      <c r="E100" s="212"/>
      <c r="F100" s="212"/>
      <c r="G100" s="212"/>
      <c r="H100" s="212"/>
      <c r="I100" s="212"/>
      <c r="J100" s="212"/>
      <c r="K100" s="212"/>
      <c r="L100" s="212"/>
      <c r="M100" s="212"/>
      <c r="N100" s="212"/>
    </row>
    <row r="101" customFormat="false" ht="13.8" hidden="false" customHeight="false" outlineLevel="0" collapsed="false">
      <c r="B101" s="212"/>
      <c r="C101" s="212"/>
      <c r="D101" s="212"/>
      <c r="E101" s="212"/>
      <c r="F101" s="212"/>
      <c r="G101" s="212"/>
      <c r="H101" s="212"/>
      <c r="I101" s="212"/>
      <c r="J101" s="212"/>
      <c r="K101" s="212"/>
      <c r="L101" s="212"/>
      <c r="M101" s="212"/>
      <c r="N101" s="212"/>
    </row>
    <row r="102" customFormat="false" ht="13.8" hidden="false" customHeight="false" outlineLevel="0" collapsed="false">
      <c r="B102" s="212"/>
      <c r="C102" s="212"/>
      <c r="D102" s="212"/>
      <c r="E102" s="212"/>
      <c r="F102" s="212"/>
      <c r="G102" s="212"/>
      <c r="H102" s="212"/>
      <c r="I102" s="212"/>
      <c r="J102" s="212"/>
      <c r="K102" s="212"/>
      <c r="L102" s="212"/>
      <c r="M102" s="212"/>
      <c r="N102" s="212"/>
    </row>
    <row r="103" customFormat="false" ht="13.8" hidden="false" customHeight="false" outlineLevel="0" collapsed="false">
      <c r="B103" s="212"/>
      <c r="C103" s="212"/>
      <c r="D103" s="212"/>
      <c r="E103" s="212"/>
      <c r="F103" s="212"/>
      <c r="G103" s="212"/>
      <c r="H103" s="212"/>
      <c r="I103" s="212"/>
      <c r="J103" s="212"/>
      <c r="K103" s="212"/>
      <c r="L103" s="212"/>
      <c r="M103" s="212"/>
      <c r="N103" s="212"/>
    </row>
    <row r="104" customFormat="false" ht="13.8" hidden="false" customHeight="false" outlineLevel="0" collapsed="false">
      <c r="B104" s="212"/>
      <c r="C104" s="212"/>
      <c r="D104" s="212"/>
      <c r="E104" s="212"/>
      <c r="F104" s="212"/>
      <c r="G104" s="212"/>
      <c r="H104" s="212"/>
      <c r="I104" s="212"/>
      <c r="J104" s="212"/>
      <c r="K104" s="212"/>
      <c r="L104" s="212"/>
      <c r="M104" s="212"/>
      <c r="N104" s="212"/>
    </row>
    <row r="105" customFormat="false" ht="13.8" hidden="false" customHeight="false" outlineLevel="0" collapsed="false">
      <c r="B105" s="212"/>
      <c r="C105" s="212"/>
      <c r="D105" s="212"/>
      <c r="E105" s="212"/>
      <c r="F105" s="212"/>
      <c r="G105" s="212"/>
      <c r="H105" s="212"/>
      <c r="I105" s="212"/>
      <c r="J105" s="212"/>
      <c r="K105" s="212"/>
      <c r="L105" s="212"/>
      <c r="M105" s="212"/>
      <c r="N105" s="212"/>
    </row>
    <row r="106" customFormat="false" ht="13.8" hidden="false" customHeight="false" outlineLevel="0" collapsed="false">
      <c r="B106" s="212"/>
      <c r="C106" s="212"/>
      <c r="D106" s="212"/>
      <c r="E106" s="212"/>
      <c r="F106" s="212"/>
      <c r="G106" s="212"/>
      <c r="H106" s="212"/>
      <c r="I106" s="212"/>
      <c r="J106" s="212"/>
      <c r="K106" s="212"/>
      <c r="L106" s="212"/>
      <c r="M106" s="212"/>
      <c r="N106" s="212"/>
    </row>
    <row r="107" customFormat="false" ht="13.8" hidden="false" customHeight="false" outlineLevel="0" collapsed="false">
      <c r="B107" s="212"/>
      <c r="C107" s="212"/>
      <c r="D107" s="212"/>
      <c r="E107" s="212"/>
      <c r="F107" s="212"/>
      <c r="G107" s="212"/>
      <c r="H107" s="212"/>
      <c r="I107" s="212"/>
      <c r="J107" s="212"/>
      <c r="K107" s="212"/>
      <c r="L107" s="212"/>
      <c r="M107" s="212"/>
      <c r="N107" s="212"/>
    </row>
    <row r="108" customFormat="false" ht="13.8" hidden="false" customHeight="false" outlineLevel="0" collapsed="false">
      <c r="B108" s="212"/>
      <c r="C108" s="212"/>
      <c r="D108" s="212"/>
      <c r="E108" s="212"/>
      <c r="F108" s="212"/>
      <c r="G108" s="212"/>
      <c r="H108" s="212"/>
      <c r="I108" s="212"/>
      <c r="J108" s="212"/>
      <c r="K108" s="212"/>
      <c r="L108" s="212"/>
      <c r="M108" s="212"/>
      <c r="N108" s="212"/>
    </row>
    <row r="109" customFormat="false" ht="13.8" hidden="false" customHeight="false" outlineLevel="0" collapsed="false">
      <c r="B109" s="212"/>
      <c r="C109" s="212"/>
      <c r="D109" s="212"/>
      <c r="E109" s="212"/>
      <c r="F109" s="212"/>
      <c r="G109" s="212"/>
      <c r="H109" s="212"/>
      <c r="I109" s="212"/>
      <c r="J109" s="212"/>
      <c r="K109" s="212"/>
      <c r="L109" s="212"/>
      <c r="M109" s="212"/>
      <c r="N109" s="212"/>
    </row>
    <row r="110" customFormat="false" ht="13.8" hidden="false" customHeight="false" outlineLevel="0" collapsed="false">
      <c r="B110" s="212"/>
      <c r="C110" s="212"/>
      <c r="D110" s="212"/>
      <c r="E110" s="212"/>
      <c r="F110" s="212"/>
      <c r="G110" s="212"/>
      <c r="H110" s="212"/>
      <c r="I110" s="212"/>
      <c r="J110" s="212"/>
      <c r="K110" s="212"/>
      <c r="L110" s="212"/>
      <c r="M110" s="212"/>
      <c r="N110" s="212"/>
    </row>
    <row r="111" customFormat="false" ht="13.8" hidden="false" customHeight="false" outlineLevel="0" collapsed="false">
      <c r="B111" s="212"/>
      <c r="C111" s="212"/>
      <c r="D111" s="212"/>
      <c r="E111" s="212"/>
      <c r="F111" s="212"/>
      <c r="G111" s="212"/>
      <c r="H111" s="212"/>
      <c r="I111" s="212"/>
      <c r="J111" s="212"/>
      <c r="K111" s="212"/>
      <c r="L111" s="212"/>
      <c r="M111" s="212"/>
      <c r="N111" s="212"/>
    </row>
    <row r="112" customFormat="false" ht="13.8" hidden="false" customHeight="false" outlineLevel="0" collapsed="false">
      <c r="B112" s="212"/>
      <c r="C112" s="212"/>
      <c r="D112" s="212"/>
      <c r="E112" s="212"/>
      <c r="F112" s="212"/>
      <c r="G112" s="212"/>
      <c r="H112" s="212"/>
      <c r="I112" s="212"/>
      <c r="J112" s="212"/>
      <c r="K112" s="212"/>
      <c r="L112" s="212"/>
      <c r="M112" s="212"/>
      <c r="N112" s="212"/>
    </row>
    <row r="113" customFormat="false" ht="13.8" hidden="false" customHeight="false" outlineLevel="0" collapsed="false">
      <c r="B113" s="212"/>
      <c r="C113" s="212"/>
      <c r="D113" s="212"/>
      <c r="E113" s="212"/>
      <c r="F113" s="212"/>
      <c r="G113" s="212"/>
      <c r="H113" s="212"/>
      <c r="I113" s="212"/>
      <c r="J113" s="212"/>
      <c r="K113" s="212"/>
      <c r="L113" s="212"/>
      <c r="M113" s="212"/>
      <c r="N113" s="212"/>
    </row>
    <row r="114" customFormat="false" ht="13.8" hidden="false" customHeight="false" outlineLevel="0" collapsed="false">
      <c r="B114" s="212"/>
      <c r="C114" s="212"/>
      <c r="D114" s="212"/>
      <c r="E114" s="212"/>
      <c r="F114" s="212"/>
      <c r="G114" s="212"/>
      <c r="H114" s="212"/>
      <c r="I114" s="212"/>
      <c r="J114" s="212"/>
      <c r="K114" s="212"/>
      <c r="L114" s="212"/>
      <c r="M114" s="212"/>
      <c r="N114" s="212"/>
    </row>
    <row r="115" customFormat="false" ht="13.8" hidden="false" customHeight="false" outlineLevel="0" collapsed="false">
      <c r="B115" s="212"/>
      <c r="C115" s="212"/>
      <c r="D115" s="212"/>
      <c r="E115" s="212"/>
      <c r="F115" s="212"/>
      <c r="G115" s="212"/>
      <c r="H115" s="212"/>
      <c r="I115" s="212"/>
      <c r="J115" s="212"/>
      <c r="K115" s="212"/>
      <c r="L115" s="212"/>
      <c r="M115" s="212"/>
      <c r="N115" s="212"/>
    </row>
    <row r="116" customFormat="false" ht="13.8" hidden="false" customHeight="false" outlineLevel="0" collapsed="false">
      <c r="B116" s="212"/>
      <c r="C116" s="212"/>
      <c r="D116" s="212"/>
      <c r="E116" s="212"/>
      <c r="F116" s="212"/>
      <c r="G116" s="212"/>
      <c r="H116" s="212"/>
      <c r="I116" s="212"/>
      <c r="J116" s="212"/>
      <c r="K116" s="212"/>
      <c r="L116" s="212"/>
      <c r="M116" s="212"/>
      <c r="N116" s="212"/>
    </row>
    <row r="117" customFormat="false" ht="13.8" hidden="false" customHeight="false" outlineLevel="0" collapsed="false">
      <c r="B117" s="212"/>
      <c r="C117" s="212"/>
      <c r="D117" s="212"/>
      <c r="E117" s="212"/>
      <c r="F117" s="212"/>
      <c r="G117" s="212"/>
      <c r="H117" s="212"/>
      <c r="I117" s="212"/>
      <c r="J117" s="212"/>
      <c r="K117" s="212"/>
      <c r="L117" s="212"/>
      <c r="M117" s="212"/>
      <c r="N117" s="212"/>
    </row>
    <row r="118" customFormat="false" ht="13.8" hidden="false" customHeight="false" outlineLevel="0" collapsed="false">
      <c r="B118" s="212"/>
      <c r="C118" s="212"/>
      <c r="D118" s="212"/>
      <c r="E118" s="212"/>
      <c r="F118" s="212"/>
      <c r="G118" s="212"/>
      <c r="H118" s="212"/>
      <c r="I118" s="212"/>
      <c r="J118" s="212"/>
      <c r="K118" s="212"/>
      <c r="L118" s="212"/>
      <c r="M118" s="212"/>
      <c r="N118" s="212"/>
    </row>
    <row r="119" customFormat="false" ht="13.8" hidden="false" customHeight="false" outlineLevel="0" collapsed="false">
      <c r="B119" s="212"/>
      <c r="C119" s="212"/>
      <c r="D119" s="212"/>
      <c r="E119" s="212"/>
      <c r="F119" s="212"/>
      <c r="G119" s="212"/>
      <c r="H119" s="212"/>
      <c r="I119" s="212"/>
      <c r="J119" s="212"/>
      <c r="K119" s="212"/>
      <c r="L119" s="212"/>
      <c r="M119" s="212"/>
      <c r="N119" s="212"/>
    </row>
    <row r="120" customFormat="false" ht="13.8" hidden="false" customHeight="false" outlineLevel="0" collapsed="false">
      <c r="B120" s="212"/>
      <c r="C120" s="212"/>
      <c r="D120" s="212"/>
      <c r="E120" s="212"/>
      <c r="F120" s="212"/>
      <c r="G120" s="212"/>
      <c r="H120" s="212"/>
      <c r="I120" s="212"/>
      <c r="J120" s="212"/>
      <c r="K120" s="212"/>
      <c r="L120" s="212"/>
      <c r="M120" s="212"/>
      <c r="N120" s="212"/>
    </row>
    <row r="121" customFormat="false" ht="13.8" hidden="false" customHeight="false" outlineLevel="0" collapsed="false">
      <c r="B121" s="212"/>
      <c r="C121" s="212"/>
      <c r="D121" s="212"/>
      <c r="E121" s="212"/>
      <c r="F121" s="212"/>
      <c r="G121" s="212"/>
      <c r="H121" s="212"/>
      <c r="I121" s="212"/>
      <c r="J121" s="212"/>
      <c r="K121" s="212"/>
      <c r="L121" s="212"/>
      <c r="M121" s="212"/>
      <c r="N121" s="212"/>
    </row>
    <row r="122" customFormat="false" ht="13.8" hidden="false" customHeight="false" outlineLevel="0" collapsed="false">
      <c r="B122" s="212"/>
      <c r="C122" s="212"/>
      <c r="D122" s="212"/>
      <c r="E122" s="212"/>
      <c r="F122" s="212"/>
      <c r="G122" s="212"/>
      <c r="H122" s="212"/>
      <c r="I122" s="212"/>
      <c r="J122" s="212"/>
      <c r="K122" s="212"/>
      <c r="L122" s="212"/>
      <c r="M122" s="212"/>
      <c r="N122" s="212"/>
    </row>
    <row r="123" customFormat="false" ht="13.8" hidden="false" customHeight="false" outlineLevel="0" collapsed="false">
      <c r="B123" s="212"/>
      <c r="C123" s="212"/>
      <c r="D123" s="212"/>
      <c r="E123" s="212"/>
      <c r="F123" s="212"/>
      <c r="G123" s="212"/>
      <c r="H123" s="212"/>
      <c r="I123" s="212"/>
      <c r="J123" s="212"/>
      <c r="K123" s="212"/>
      <c r="L123" s="212"/>
      <c r="M123" s="212"/>
      <c r="N123" s="212"/>
    </row>
    <row r="124" customFormat="false" ht="13.8" hidden="false" customHeight="false" outlineLevel="0" collapsed="false">
      <c r="B124" s="212"/>
      <c r="C124" s="212"/>
      <c r="D124" s="212"/>
      <c r="E124" s="212"/>
      <c r="F124" s="212"/>
      <c r="G124" s="212"/>
      <c r="H124" s="212"/>
      <c r="I124" s="212"/>
      <c r="J124" s="212"/>
      <c r="K124" s="212"/>
      <c r="L124" s="212"/>
      <c r="M124" s="212"/>
      <c r="N124" s="212"/>
    </row>
    <row r="125" customFormat="false" ht="13.8" hidden="false" customHeight="false" outlineLevel="0" collapsed="false">
      <c r="B125" s="212"/>
      <c r="C125" s="212"/>
      <c r="D125" s="212"/>
      <c r="E125" s="212"/>
      <c r="F125" s="212"/>
      <c r="G125" s="212"/>
      <c r="H125" s="212"/>
      <c r="I125" s="212"/>
      <c r="J125" s="212"/>
      <c r="K125" s="212"/>
      <c r="L125" s="212"/>
      <c r="M125" s="212"/>
      <c r="N125" s="212"/>
    </row>
    <row r="126" customFormat="false" ht="13.8" hidden="false" customHeight="false" outlineLevel="0" collapsed="false">
      <c r="B126" s="212"/>
      <c r="C126" s="212"/>
      <c r="D126" s="212"/>
      <c r="E126" s="212"/>
      <c r="F126" s="212"/>
      <c r="G126" s="212"/>
      <c r="H126" s="212"/>
      <c r="I126" s="212"/>
      <c r="J126" s="212"/>
      <c r="K126" s="212"/>
      <c r="L126" s="212"/>
      <c r="M126" s="212"/>
      <c r="N126" s="212"/>
    </row>
    <row r="127" customFormat="false" ht="13.8" hidden="false" customHeight="false" outlineLevel="0" collapsed="false">
      <c r="B127" s="212"/>
      <c r="C127" s="212"/>
      <c r="D127" s="212"/>
      <c r="E127" s="212"/>
      <c r="F127" s="212"/>
      <c r="G127" s="212"/>
      <c r="H127" s="212"/>
      <c r="I127" s="212"/>
      <c r="J127" s="212"/>
      <c r="K127" s="212"/>
      <c r="L127" s="212"/>
      <c r="M127" s="212"/>
      <c r="N127" s="212"/>
    </row>
    <row r="128" customFormat="false" ht="13.8" hidden="false" customHeight="false" outlineLevel="0" collapsed="false">
      <c r="B128" s="212"/>
      <c r="C128" s="212"/>
      <c r="D128" s="212"/>
      <c r="E128" s="212"/>
      <c r="F128" s="212"/>
      <c r="G128" s="212"/>
      <c r="H128" s="212"/>
      <c r="I128" s="212"/>
      <c r="J128" s="212"/>
      <c r="K128" s="212"/>
      <c r="L128" s="212"/>
      <c r="M128" s="212"/>
      <c r="N128" s="212"/>
    </row>
    <row r="129" customFormat="false" ht="13.8" hidden="false" customHeight="false" outlineLevel="0" collapsed="false">
      <c r="B129" s="212"/>
      <c r="C129" s="212"/>
      <c r="D129" s="212"/>
      <c r="E129" s="212"/>
      <c r="F129" s="212"/>
      <c r="G129" s="212"/>
      <c r="H129" s="212"/>
      <c r="I129" s="212"/>
      <c r="J129" s="212"/>
      <c r="K129" s="212"/>
      <c r="L129" s="212"/>
      <c r="M129" s="212"/>
      <c r="N129" s="212"/>
    </row>
    <row r="130" customFormat="false" ht="13.8" hidden="false" customHeight="false" outlineLevel="0" collapsed="false">
      <c r="B130" s="212"/>
      <c r="C130" s="212"/>
      <c r="D130" s="212"/>
      <c r="E130" s="212"/>
      <c r="F130" s="212"/>
      <c r="G130" s="212"/>
      <c r="H130" s="212"/>
      <c r="I130" s="212"/>
      <c r="J130" s="212"/>
      <c r="K130" s="212"/>
      <c r="L130" s="212"/>
      <c r="M130" s="212"/>
      <c r="N130" s="212"/>
    </row>
    <row r="131" customFormat="false" ht="13.8" hidden="false" customHeight="false" outlineLevel="0" collapsed="false">
      <c r="B131" s="212"/>
      <c r="C131" s="212"/>
      <c r="D131" s="212"/>
      <c r="E131" s="212"/>
      <c r="F131" s="212"/>
      <c r="G131" s="212"/>
      <c r="H131" s="212"/>
      <c r="I131" s="212"/>
      <c r="J131" s="212"/>
      <c r="K131" s="212"/>
      <c r="L131" s="212"/>
      <c r="M131" s="212"/>
      <c r="N131" s="212"/>
    </row>
    <row r="132" customFormat="false" ht="13.8" hidden="false" customHeight="false" outlineLevel="0" collapsed="false">
      <c r="B132" s="212"/>
      <c r="C132" s="212"/>
      <c r="D132" s="212"/>
      <c r="E132" s="212"/>
      <c r="F132" s="212"/>
      <c r="G132" s="212"/>
      <c r="H132" s="212"/>
      <c r="I132" s="212"/>
      <c r="J132" s="212"/>
      <c r="K132" s="212"/>
      <c r="L132" s="212"/>
      <c r="M132" s="212"/>
      <c r="N132" s="212"/>
    </row>
    <row r="133" customFormat="false" ht="13.8" hidden="false" customHeight="false" outlineLevel="0" collapsed="false">
      <c r="B133" s="212"/>
      <c r="C133" s="212"/>
      <c r="D133" s="212"/>
      <c r="E133" s="212"/>
      <c r="F133" s="212"/>
      <c r="G133" s="212"/>
      <c r="H133" s="212"/>
      <c r="I133" s="212"/>
      <c r="J133" s="212"/>
      <c r="K133" s="212"/>
      <c r="L133" s="212"/>
      <c r="M133" s="212"/>
      <c r="N133" s="212"/>
    </row>
    <row r="134" customFormat="false" ht="13.8" hidden="false" customHeight="false" outlineLevel="0" collapsed="false">
      <c r="B134" s="212"/>
      <c r="C134" s="212"/>
      <c r="D134" s="212"/>
      <c r="E134" s="212"/>
      <c r="F134" s="212"/>
      <c r="G134" s="212"/>
      <c r="H134" s="212"/>
      <c r="I134" s="212"/>
      <c r="J134" s="212"/>
      <c r="K134" s="212"/>
      <c r="L134" s="212"/>
      <c r="M134" s="212"/>
      <c r="N134" s="212"/>
    </row>
    <row r="135" customFormat="false" ht="13.8" hidden="false" customHeight="false" outlineLevel="0" collapsed="false">
      <c r="B135" s="212"/>
      <c r="C135" s="212"/>
      <c r="D135" s="212"/>
      <c r="E135" s="212"/>
      <c r="F135" s="212"/>
      <c r="G135" s="212"/>
      <c r="H135" s="212"/>
      <c r="I135" s="212"/>
      <c r="J135" s="212"/>
      <c r="K135" s="212"/>
      <c r="L135" s="212"/>
      <c r="M135" s="212"/>
      <c r="N135" s="212"/>
    </row>
    <row r="136" customFormat="false" ht="13.8" hidden="false" customHeight="false" outlineLevel="0" collapsed="false">
      <c r="B136" s="212"/>
      <c r="C136" s="212"/>
      <c r="D136" s="212"/>
      <c r="E136" s="212"/>
      <c r="F136" s="212"/>
      <c r="G136" s="212"/>
      <c r="H136" s="212"/>
      <c r="I136" s="212"/>
      <c r="J136" s="212"/>
      <c r="K136" s="212"/>
      <c r="L136" s="212"/>
      <c r="M136" s="212"/>
      <c r="N136" s="212"/>
    </row>
    <row r="137" customFormat="false" ht="13.8" hidden="false" customHeight="false" outlineLevel="0" collapsed="false">
      <c r="B137" s="212"/>
      <c r="C137" s="212"/>
      <c r="D137" s="212"/>
      <c r="E137" s="212"/>
      <c r="F137" s="212"/>
      <c r="G137" s="212"/>
      <c r="H137" s="212"/>
      <c r="I137" s="212"/>
      <c r="J137" s="212"/>
      <c r="K137" s="212"/>
      <c r="L137" s="212"/>
      <c r="M137" s="212"/>
      <c r="N137" s="212"/>
    </row>
    <row r="138" customFormat="false" ht="13.8" hidden="false" customHeight="false" outlineLevel="0" collapsed="false">
      <c r="B138" s="212"/>
      <c r="C138" s="212"/>
      <c r="D138" s="212"/>
      <c r="E138" s="212"/>
      <c r="F138" s="212"/>
      <c r="G138" s="212"/>
      <c r="H138" s="212"/>
      <c r="I138" s="212"/>
      <c r="J138" s="212"/>
      <c r="K138" s="212"/>
      <c r="L138" s="212"/>
      <c r="M138" s="212"/>
      <c r="N138" s="212"/>
    </row>
    <row r="139" customFormat="false" ht="13.8" hidden="false" customHeight="false" outlineLevel="0" collapsed="false">
      <c r="B139" s="212"/>
      <c r="C139" s="212"/>
      <c r="D139" s="212"/>
      <c r="E139" s="212"/>
      <c r="F139" s="212"/>
      <c r="G139" s="212"/>
      <c r="H139" s="212"/>
      <c r="I139" s="212"/>
      <c r="J139" s="212"/>
      <c r="K139" s="212"/>
      <c r="L139" s="212"/>
      <c r="M139" s="212"/>
      <c r="N139" s="212"/>
    </row>
    <row r="140" customFormat="false" ht="13.8" hidden="false" customHeight="false" outlineLevel="0" collapsed="false">
      <c r="B140" s="212"/>
      <c r="C140" s="212"/>
      <c r="D140" s="212"/>
      <c r="E140" s="212"/>
      <c r="F140" s="212"/>
      <c r="G140" s="212"/>
      <c r="H140" s="212"/>
      <c r="I140" s="212"/>
      <c r="J140" s="212"/>
      <c r="K140" s="212"/>
      <c r="L140" s="212"/>
      <c r="M140" s="212"/>
      <c r="N140" s="212"/>
    </row>
    <row r="141" customFormat="false" ht="13.8" hidden="false" customHeight="false" outlineLevel="0" collapsed="false">
      <c r="B141" s="212"/>
      <c r="C141" s="212"/>
      <c r="D141" s="212"/>
      <c r="E141" s="212"/>
      <c r="F141" s="212"/>
      <c r="G141" s="212"/>
      <c r="H141" s="212"/>
      <c r="I141" s="212"/>
      <c r="J141" s="212"/>
      <c r="K141" s="212"/>
      <c r="L141" s="212"/>
      <c r="M141" s="212"/>
      <c r="N141" s="212"/>
    </row>
    <row r="142" customFormat="false" ht="13.8" hidden="false" customHeight="false" outlineLevel="0" collapsed="false">
      <c r="B142" s="212"/>
      <c r="C142" s="212"/>
      <c r="D142" s="212"/>
      <c r="E142" s="212"/>
      <c r="F142" s="212"/>
      <c r="G142" s="212"/>
      <c r="H142" s="212"/>
      <c r="I142" s="212"/>
      <c r="J142" s="212"/>
      <c r="K142" s="212"/>
      <c r="L142" s="212"/>
      <c r="M142" s="212"/>
      <c r="N142" s="212"/>
    </row>
    <row r="143" customFormat="false" ht="13.8" hidden="false" customHeight="false" outlineLevel="0" collapsed="false">
      <c r="B143" s="212"/>
      <c r="C143" s="212"/>
      <c r="D143" s="212"/>
      <c r="E143" s="212"/>
      <c r="F143" s="212"/>
      <c r="G143" s="212"/>
      <c r="H143" s="212"/>
      <c r="I143" s="212"/>
      <c r="J143" s="212"/>
      <c r="K143" s="212"/>
      <c r="L143" s="212"/>
      <c r="M143" s="212"/>
      <c r="N143" s="212"/>
    </row>
    <row r="144" customFormat="false" ht="13.8" hidden="false" customHeight="false" outlineLevel="0" collapsed="false">
      <c r="B144" s="212"/>
      <c r="C144" s="212"/>
      <c r="D144" s="212"/>
      <c r="E144" s="212"/>
      <c r="F144" s="212"/>
      <c r="G144" s="212"/>
      <c r="H144" s="212"/>
      <c r="I144" s="212"/>
      <c r="J144" s="212"/>
      <c r="K144" s="212"/>
      <c r="L144" s="212"/>
      <c r="M144" s="212"/>
      <c r="N144" s="212"/>
    </row>
    <row r="145" customFormat="false" ht="13.8" hidden="false" customHeight="false" outlineLevel="0" collapsed="false">
      <c r="B145" s="212"/>
      <c r="C145" s="212"/>
      <c r="D145" s="212"/>
      <c r="E145" s="212"/>
      <c r="F145" s="212"/>
      <c r="G145" s="212"/>
      <c r="H145" s="212"/>
      <c r="I145" s="212"/>
      <c r="J145" s="212"/>
      <c r="K145" s="212"/>
      <c r="L145" s="212"/>
      <c r="M145" s="212"/>
      <c r="N145" s="212"/>
    </row>
    <row r="146" customFormat="false" ht="13.8" hidden="false" customHeight="false" outlineLevel="0" collapsed="false">
      <c r="B146" s="212"/>
      <c r="C146" s="212"/>
      <c r="D146" s="212"/>
      <c r="E146" s="212"/>
      <c r="F146" s="212"/>
      <c r="G146" s="212"/>
      <c r="H146" s="212"/>
      <c r="I146" s="212"/>
      <c r="J146" s="212"/>
      <c r="K146" s="212"/>
      <c r="L146" s="212"/>
      <c r="M146" s="212"/>
      <c r="N146" s="212"/>
    </row>
    <row r="147" customFormat="false" ht="13.8" hidden="false" customHeight="false" outlineLevel="0" collapsed="false">
      <c r="B147" s="212"/>
      <c r="C147" s="212"/>
      <c r="D147" s="212"/>
      <c r="E147" s="212"/>
      <c r="F147" s="212"/>
      <c r="G147" s="212"/>
      <c r="H147" s="212"/>
      <c r="I147" s="212"/>
      <c r="J147" s="212"/>
      <c r="K147" s="212"/>
      <c r="L147" s="212"/>
      <c r="M147" s="212"/>
      <c r="N147" s="212"/>
    </row>
    <row r="148" customFormat="false" ht="13.8" hidden="false" customHeight="false" outlineLevel="0" collapsed="false">
      <c r="B148" s="212"/>
      <c r="C148" s="212"/>
      <c r="D148" s="212"/>
      <c r="E148" s="212"/>
      <c r="F148" s="212"/>
      <c r="G148" s="212"/>
      <c r="H148" s="212"/>
      <c r="I148" s="212"/>
      <c r="J148" s="212"/>
      <c r="K148" s="212"/>
      <c r="L148" s="212"/>
      <c r="M148" s="212"/>
      <c r="N148" s="212"/>
    </row>
    <row r="149" customFormat="false" ht="13.8" hidden="false" customHeight="false" outlineLevel="0" collapsed="false">
      <c r="B149" s="212"/>
      <c r="C149" s="212"/>
      <c r="D149" s="212"/>
      <c r="E149" s="212"/>
      <c r="F149" s="212"/>
      <c r="G149" s="212"/>
      <c r="H149" s="212"/>
      <c r="I149" s="212"/>
      <c r="J149" s="212"/>
      <c r="K149" s="212"/>
      <c r="L149" s="212"/>
      <c r="M149" s="212"/>
      <c r="N149" s="212"/>
    </row>
    <row r="150" customFormat="false" ht="13.8" hidden="false" customHeight="false" outlineLevel="0" collapsed="false">
      <c r="B150" s="212"/>
      <c r="C150" s="212"/>
      <c r="D150" s="212"/>
      <c r="E150" s="212"/>
      <c r="F150" s="212"/>
      <c r="G150" s="212"/>
      <c r="H150" s="212"/>
      <c r="I150" s="212"/>
      <c r="J150" s="212"/>
      <c r="K150" s="212"/>
      <c r="L150" s="212"/>
      <c r="M150" s="212"/>
      <c r="N150" s="212"/>
    </row>
    <row r="151" customFormat="false" ht="13.8" hidden="false" customHeight="false" outlineLevel="0" collapsed="false">
      <c r="B151" s="212"/>
      <c r="C151" s="212"/>
      <c r="D151" s="212"/>
      <c r="E151" s="212"/>
      <c r="F151" s="212"/>
      <c r="G151" s="212"/>
      <c r="H151" s="212"/>
      <c r="I151" s="212"/>
      <c r="J151" s="212"/>
      <c r="K151" s="212"/>
      <c r="L151" s="212"/>
      <c r="M151" s="212"/>
      <c r="N151" s="212"/>
    </row>
    <row r="152" customFormat="false" ht="13.8" hidden="false" customHeight="false" outlineLevel="0" collapsed="false">
      <c r="B152" s="212"/>
      <c r="C152" s="212"/>
      <c r="D152" s="212"/>
      <c r="E152" s="212"/>
      <c r="F152" s="212"/>
      <c r="G152" s="212"/>
      <c r="H152" s="212"/>
      <c r="I152" s="212"/>
      <c r="J152" s="212"/>
      <c r="K152" s="212"/>
      <c r="L152" s="212"/>
      <c r="M152" s="212"/>
      <c r="N152" s="212"/>
    </row>
    <row r="153" customFormat="false" ht="13.8" hidden="false" customHeight="false" outlineLevel="0" collapsed="false">
      <c r="B153" s="212"/>
      <c r="C153" s="212"/>
      <c r="D153" s="212"/>
      <c r="E153" s="212"/>
      <c r="F153" s="212"/>
      <c r="G153" s="212"/>
      <c r="H153" s="212"/>
      <c r="I153" s="212"/>
      <c r="J153" s="212"/>
      <c r="K153" s="212"/>
      <c r="L153" s="212"/>
      <c r="M153" s="212"/>
      <c r="N153" s="212"/>
    </row>
    <row r="154" customFormat="false" ht="13.8" hidden="false" customHeight="false" outlineLevel="0" collapsed="false">
      <c r="B154" s="212"/>
      <c r="C154" s="212"/>
      <c r="D154" s="212"/>
      <c r="E154" s="212"/>
      <c r="F154" s="212"/>
      <c r="G154" s="212"/>
      <c r="H154" s="212"/>
      <c r="I154" s="212"/>
      <c r="J154" s="212"/>
      <c r="K154" s="212"/>
      <c r="L154" s="212"/>
      <c r="M154" s="212"/>
      <c r="N154" s="212"/>
    </row>
    <row r="155" customFormat="false" ht="13.8" hidden="false" customHeight="false" outlineLevel="0" collapsed="false">
      <c r="B155" s="212"/>
      <c r="C155" s="212"/>
      <c r="D155" s="212"/>
      <c r="E155" s="212"/>
      <c r="F155" s="212"/>
      <c r="G155" s="212"/>
      <c r="H155" s="212"/>
      <c r="I155" s="212"/>
      <c r="J155" s="212"/>
      <c r="K155" s="212"/>
      <c r="L155" s="212"/>
      <c r="M155" s="212"/>
      <c r="N155" s="212"/>
    </row>
    <row r="156" customFormat="false" ht="13.8" hidden="false" customHeight="false" outlineLevel="0" collapsed="false">
      <c r="B156" s="212"/>
      <c r="C156" s="212"/>
      <c r="D156" s="212"/>
      <c r="E156" s="212"/>
      <c r="F156" s="212"/>
      <c r="G156" s="212"/>
      <c r="H156" s="212"/>
      <c r="I156" s="212"/>
      <c r="J156" s="212"/>
      <c r="K156" s="212"/>
      <c r="L156" s="212"/>
      <c r="M156" s="212"/>
      <c r="N156" s="212"/>
    </row>
    <row r="157" customFormat="false" ht="13.8" hidden="false" customHeight="false" outlineLevel="0" collapsed="false">
      <c r="B157" s="212"/>
      <c r="C157" s="212"/>
      <c r="D157" s="212"/>
      <c r="E157" s="212"/>
      <c r="F157" s="212"/>
      <c r="G157" s="212"/>
      <c r="H157" s="212"/>
      <c r="I157" s="212"/>
      <c r="J157" s="212"/>
      <c r="K157" s="212"/>
      <c r="L157" s="212"/>
      <c r="M157" s="212"/>
      <c r="N157" s="212"/>
    </row>
    <row r="158" customFormat="false" ht="13.8" hidden="false" customHeight="false" outlineLevel="0" collapsed="false">
      <c r="B158" s="212"/>
      <c r="C158" s="212"/>
      <c r="D158" s="212"/>
      <c r="E158" s="212"/>
      <c r="F158" s="212"/>
      <c r="G158" s="212"/>
      <c r="H158" s="212"/>
      <c r="I158" s="212"/>
      <c r="J158" s="212"/>
      <c r="K158" s="212"/>
      <c r="L158" s="212"/>
      <c r="M158" s="212"/>
      <c r="N158" s="212"/>
    </row>
    <row r="159" customFormat="false" ht="13.8" hidden="false" customHeight="false" outlineLevel="0" collapsed="false">
      <c r="B159" s="212"/>
      <c r="C159" s="212"/>
      <c r="D159" s="212"/>
      <c r="E159" s="212"/>
      <c r="F159" s="212"/>
      <c r="G159" s="212"/>
      <c r="H159" s="212"/>
      <c r="I159" s="212"/>
      <c r="J159" s="212"/>
      <c r="K159" s="212"/>
      <c r="L159" s="212"/>
      <c r="M159" s="212"/>
      <c r="N159" s="212"/>
    </row>
    <row r="160" customFormat="false" ht="13.8" hidden="false" customHeight="false" outlineLevel="0" collapsed="false">
      <c r="B160" s="212"/>
      <c r="C160" s="212"/>
      <c r="D160" s="212"/>
      <c r="E160" s="212"/>
      <c r="F160" s="212"/>
      <c r="G160" s="212"/>
      <c r="H160" s="212"/>
      <c r="I160" s="212"/>
      <c r="J160" s="212"/>
      <c r="K160" s="212"/>
      <c r="L160" s="212"/>
      <c r="M160" s="212"/>
      <c r="N160" s="212"/>
    </row>
    <row r="161" customFormat="false" ht="13.8" hidden="false" customHeight="false" outlineLevel="0" collapsed="false">
      <c r="B161" s="212"/>
      <c r="C161" s="212"/>
      <c r="D161" s="212"/>
      <c r="E161" s="212"/>
      <c r="F161" s="212"/>
      <c r="G161" s="212"/>
      <c r="H161" s="212"/>
      <c r="I161" s="212"/>
      <c r="J161" s="212"/>
      <c r="K161" s="212"/>
      <c r="L161" s="212"/>
      <c r="M161" s="212"/>
      <c r="N161" s="212"/>
    </row>
    <row r="162" customFormat="false" ht="13.8" hidden="false" customHeight="false" outlineLevel="0" collapsed="false">
      <c r="B162" s="212"/>
      <c r="C162" s="212"/>
      <c r="D162" s="212"/>
      <c r="E162" s="212"/>
      <c r="F162" s="212"/>
      <c r="G162" s="212"/>
      <c r="H162" s="212"/>
      <c r="I162" s="212"/>
      <c r="J162" s="212"/>
      <c r="K162" s="212"/>
      <c r="L162" s="212"/>
      <c r="M162" s="212"/>
      <c r="N162" s="212"/>
    </row>
    <row r="163" customFormat="false" ht="13.8" hidden="false" customHeight="false" outlineLevel="0" collapsed="false">
      <c r="B163" s="212"/>
      <c r="C163" s="212"/>
      <c r="D163" s="212"/>
      <c r="E163" s="212"/>
      <c r="F163" s="212"/>
      <c r="G163" s="212"/>
      <c r="H163" s="212"/>
      <c r="I163" s="212"/>
      <c r="J163" s="212"/>
      <c r="K163" s="212"/>
      <c r="L163" s="212"/>
      <c r="M163" s="212"/>
      <c r="N163" s="212"/>
    </row>
    <row r="164" customFormat="false" ht="13.8" hidden="false" customHeight="false" outlineLevel="0" collapsed="false">
      <c r="B164" s="212"/>
      <c r="C164" s="212"/>
      <c r="D164" s="212"/>
      <c r="E164" s="212"/>
      <c r="F164" s="212"/>
      <c r="G164" s="212"/>
      <c r="H164" s="212"/>
      <c r="I164" s="212"/>
      <c r="J164" s="212"/>
      <c r="K164" s="212"/>
      <c r="L164" s="212"/>
      <c r="M164" s="212"/>
      <c r="N164" s="212"/>
    </row>
    <row r="165" customFormat="false" ht="13.8" hidden="false" customHeight="false" outlineLevel="0" collapsed="false">
      <c r="B165" s="212"/>
      <c r="C165" s="212"/>
      <c r="D165" s="212"/>
      <c r="E165" s="212"/>
      <c r="F165" s="212"/>
      <c r="G165" s="212"/>
      <c r="H165" s="212"/>
      <c r="I165" s="212"/>
      <c r="J165" s="212"/>
      <c r="K165" s="212"/>
      <c r="L165" s="212"/>
      <c r="M165" s="212"/>
      <c r="N165" s="212"/>
    </row>
    <row r="166" customFormat="false" ht="13.8" hidden="false" customHeight="false" outlineLevel="0" collapsed="false">
      <c r="B166" s="212"/>
      <c r="C166" s="212"/>
      <c r="D166" s="212"/>
      <c r="E166" s="212"/>
      <c r="F166" s="212"/>
      <c r="G166" s="212"/>
      <c r="H166" s="212"/>
      <c r="I166" s="212"/>
      <c r="J166" s="212"/>
      <c r="K166" s="212"/>
      <c r="L166" s="212"/>
      <c r="M166" s="212"/>
      <c r="N166" s="212"/>
    </row>
    <row r="167" customFormat="false" ht="13.8" hidden="false" customHeight="false" outlineLevel="0" collapsed="false">
      <c r="B167" s="212"/>
      <c r="C167" s="212"/>
      <c r="D167" s="212"/>
      <c r="E167" s="212"/>
      <c r="F167" s="212"/>
      <c r="G167" s="212"/>
      <c r="H167" s="212"/>
      <c r="I167" s="212"/>
      <c r="J167" s="212"/>
      <c r="K167" s="212"/>
      <c r="L167" s="212"/>
      <c r="M167" s="212"/>
      <c r="N167" s="212"/>
    </row>
    <row r="168" customFormat="false" ht="13.8" hidden="false" customHeight="false" outlineLevel="0" collapsed="false">
      <c r="B168" s="212"/>
      <c r="C168" s="212"/>
      <c r="D168" s="212"/>
      <c r="E168" s="212"/>
      <c r="F168" s="212"/>
      <c r="G168" s="212"/>
      <c r="H168" s="212"/>
      <c r="I168" s="212"/>
      <c r="J168" s="212"/>
      <c r="K168" s="212"/>
      <c r="L168" s="212"/>
      <c r="M168" s="212"/>
      <c r="N168" s="212"/>
    </row>
    <row r="169" customFormat="false" ht="13.8" hidden="false" customHeight="false" outlineLevel="0" collapsed="false">
      <c r="B169" s="212"/>
      <c r="C169" s="212"/>
      <c r="D169" s="212"/>
      <c r="E169" s="212"/>
      <c r="F169" s="212"/>
      <c r="G169" s="212"/>
      <c r="H169" s="212"/>
      <c r="I169" s="212"/>
      <c r="J169" s="212"/>
      <c r="K169" s="212"/>
      <c r="L169" s="212"/>
      <c r="M169" s="212"/>
      <c r="N169" s="212"/>
    </row>
    <row r="170" customFormat="false" ht="13.8" hidden="false" customHeight="false" outlineLevel="0" collapsed="false">
      <c r="B170" s="212"/>
      <c r="C170" s="212"/>
      <c r="D170" s="212"/>
      <c r="E170" s="212"/>
      <c r="F170" s="212"/>
      <c r="G170" s="212"/>
      <c r="H170" s="212"/>
      <c r="I170" s="212"/>
      <c r="J170" s="212"/>
      <c r="K170" s="212"/>
      <c r="L170" s="212"/>
      <c r="M170" s="212"/>
      <c r="N170" s="212"/>
    </row>
    <row r="171" customFormat="false" ht="13.8" hidden="false" customHeight="false" outlineLevel="0" collapsed="false">
      <c r="B171" s="212"/>
      <c r="C171" s="212"/>
      <c r="D171" s="212"/>
      <c r="E171" s="212"/>
      <c r="F171" s="212"/>
      <c r="G171" s="212"/>
      <c r="H171" s="212"/>
      <c r="I171" s="212"/>
      <c r="J171" s="212"/>
      <c r="K171" s="212"/>
      <c r="L171" s="212"/>
      <c r="M171" s="212"/>
      <c r="N171" s="212"/>
    </row>
    <row r="172" customFormat="false" ht="13.8" hidden="false" customHeight="false" outlineLevel="0" collapsed="false">
      <c r="B172" s="212"/>
      <c r="C172" s="212"/>
      <c r="D172" s="212"/>
      <c r="E172" s="212"/>
      <c r="F172" s="212"/>
      <c r="G172" s="212"/>
      <c r="H172" s="212"/>
      <c r="I172" s="212"/>
      <c r="J172" s="212"/>
      <c r="K172" s="212"/>
      <c r="L172" s="212"/>
      <c r="M172" s="212"/>
      <c r="N172" s="212"/>
    </row>
    <row r="173" customFormat="false" ht="13.8" hidden="false" customHeight="false" outlineLevel="0" collapsed="false">
      <c r="B173" s="212"/>
      <c r="C173" s="212"/>
      <c r="D173" s="212"/>
      <c r="E173" s="212"/>
      <c r="F173" s="212"/>
      <c r="G173" s="212"/>
      <c r="H173" s="212"/>
      <c r="I173" s="212"/>
      <c r="J173" s="212"/>
      <c r="K173" s="212"/>
      <c r="L173" s="212"/>
      <c r="M173" s="212"/>
      <c r="N173" s="212"/>
    </row>
    <row r="174" customFormat="false" ht="13.8" hidden="false" customHeight="false" outlineLevel="0" collapsed="false">
      <c r="B174" s="212"/>
      <c r="C174" s="212"/>
      <c r="D174" s="212"/>
      <c r="E174" s="212"/>
      <c r="F174" s="212"/>
      <c r="G174" s="212"/>
      <c r="H174" s="212"/>
      <c r="I174" s="212"/>
      <c r="J174" s="212"/>
      <c r="K174" s="212"/>
      <c r="L174" s="212"/>
      <c r="M174" s="212"/>
      <c r="N174" s="212"/>
    </row>
    <row r="175" customFormat="false" ht="13.8" hidden="false" customHeight="false" outlineLevel="0" collapsed="false">
      <c r="B175" s="212"/>
      <c r="C175" s="212"/>
      <c r="D175" s="212"/>
      <c r="E175" s="212"/>
      <c r="F175" s="212"/>
      <c r="G175" s="212"/>
      <c r="H175" s="212"/>
      <c r="I175" s="212"/>
      <c r="J175" s="212"/>
      <c r="K175" s="212"/>
      <c r="L175" s="212"/>
      <c r="M175" s="212"/>
      <c r="N175" s="212"/>
    </row>
    <row r="176" customFormat="false" ht="13.8" hidden="false" customHeight="false" outlineLevel="0" collapsed="false">
      <c r="B176" s="212"/>
      <c r="C176" s="212"/>
      <c r="D176" s="212"/>
      <c r="E176" s="212"/>
      <c r="F176" s="212"/>
      <c r="G176" s="212"/>
      <c r="H176" s="212"/>
      <c r="I176" s="212"/>
      <c r="J176" s="212"/>
      <c r="K176" s="212"/>
      <c r="L176" s="212"/>
      <c r="M176" s="212"/>
      <c r="N176" s="212"/>
    </row>
    <row r="177" customFormat="false" ht="13.8" hidden="false" customHeight="false" outlineLevel="0" collapsed="false">
      <c r="B177" s="212"/>
      <c r="C177" s="212"/>
      <c r="D177" s="212"/>
      <c r="E177" s="212"/>
      <c r="F177" s="212"/>
      <c r="G177" s="212"/>
      <c r="H177" s="212"/>
      <c r="I177" s="212"/>
      <c r="J177" s="212"/>
      <c r="K177" s="212"/>
      <c r="L177" s="212"/>
      <c r="M177" s="212"/>
      <c r="N177" s="212"/>
    </row>
    <row r="178" customFormat="false" ht="13.8" hidden="false" customHeight="false" outlineLevel="0" collapsed="false">
      <c r="B178" s="212"/>
      <c r="C178" s="212"/>
      <c r="D178" s="212"/>
      <c r="E178" s="212"/>
      <c r="F178" s="212"/>
      <c r="G178" s="212"/>
      <c r="H178" s="212"/>
      <c r="I178" s="212"/>
      <c r="J178" s="212"/>
      <c r="K178" s="212"/>
      <c r="L178" s="212"/>
      <c r="M178" s="212"/>
      <c r="N178" s="212"/>
    </row>
    <row r="179" customFormat="false" ht="13.8" hidden="false" customHeight="false" outlineLevel="0" collapsed="false">
      <c r="B179" s="212"/>
      <c r="C179" s="212"/>
      <c r="D179" s="212"/>
      <c r="E179" s="212"/>
      <c r="F179" s="212"/>
      <c r="G179" s="212"/>
      <c r="H179" s="212"/>
      <c r="I179" s="212"/>
      <c r="J179" s="212"/>
      <c r="K179" s="212"/>
      <c r="L179" s="212"/>
      <c r="M179" s="212"/>
      <c r="N179" s="212"/>
    </row>
    <row r="180" customFormat="false" ht="13.8" hidden="false" customHeight="false" outlineLevel="0" collapsed="false">
      <c r="B180" s="212"/>
      <c r="C180" s="212"/>
      <c r="D180" s="212"/>
      <c r="E180" s="212"/>
      <c r="F180" s="212"/>
      <c r="G180" s="212"/>
      <c r="H180" s="212"/>
      <c r="I180" s="212"/>
      <c r="J180" s="212"/>
      <c r="K180" s="212"/>
      <c r="L180" s="212"/>
      <c r="M180" s="212"/>
      <c r="N180" s="212"/>
    </row>
    <row r="181" customFormat="false" ht="13.8" hidden="false" customHeight="false" outlineLevel="0" collapsed="false">
      <c r="B181" s="212"/>
      <c r="C181" s="212"/>
      <c r="D181" s="212"/>
      <c r="E181" s="212"/>
      <c r="F181" s="212"/>
      <c r="G181" s="212"/>
      <c r="H181" s="212"/>
      <c r="I181" s="212"/>
      <c r="J181" s="212"/>
      <c r="K181" s="212"/>
      <c r="L181" s="212"/>
      <c r="M181" s="212"/>
      <c r="N181" s="212"/>
    </row>
    <row r="182" customFormat="false" ht="13.8" hidden="false" customHeight="false" outlineLevel="0" collapsed="false">
      <c r="B182" s="212"/>
      <c r="C182" s="212"/>
      <c r="D182" s="212"/>
      <c r="E182" s="212"/>
      <c r="F182" s="212"/>
      <c r="G182" s="212"/>
      <c r="H182" s="212"/>
      <c r="I182" s="212"/>
      <c r="J182" s="212"/>
      <c r="K182" s="212"/>
      <c r="L182" s="212"/>
      <c r="M182" s="212"/>
      <c r="N182" s="212"/>
    </row>
    <row r="183" customFormat="false" ht="13.8" hidden="false" customHeight="false" outlineLevel="0" collapsed="false">
      <c r="B183" s="212"/>
      <c r="C183" s="212"/>
      <c r="D183" s="212"/>
      <c r="E183" s="212"/>
      <c r="F183" s="212"/>
      <c r="G183" s="212"/>
      <c r="H183" s="212"/>
      <c r="I183" s="212"/>
      <c r="J183" s="212"/>
      <c r="K183" s="212"/>
      <c r="L183" s="212"/>
      <c r="M183" s="212"/>
      <c r="N183" s="212"/>
    </row>
    <row r="184" customFormat="false" ht="13.8" hidden="false" customHeight="false" outlineLevel="0" collapsed="false">
      <c r="B184" s="212"/>
      <c r="C184" s="212"/>
      <c r="D184" s="212"/>
      <c r="E184" s="212"/>
      <c r="F184" s="212"/>
      <c r="G184" s="212"/>
      <c r="H184" s="212"/>
      <c r="I184" s="212"/>
      <c r="J184" s="212"/>
      <c r="K184" s="212"/>
      <c r="L184" s="212"/>
      <c r="M184" s="212"/>
      <c r="N184" s="212"/>
    </row>
    <row r="185" customFormat="false" ht="13.8" hidden="false" customHeight="false" outlineLevel="0" collapsed="false">
      <c r="B185" s="212"/>
      <c r="C185" s="212"/>
      <c r="D185" s="212"/>
      <c r="E185" s="212"/>
      <c r="F185" s="212"/>
      <c r="G185" s="212"/>
      <c r="H185" s="212"/>
      <c r="I185" s="212"/>
      <c r="J185" s="212"/>
      <c r="K185" s="212"/>
      <c r="L185" s="212"/>
      <c r="M185" s="212"/>
      <c r="N185" s="212"/>
    </row>
    <row r="186" customFormat="false" ht="13.8" hidden="false" customHeight="false" outlineLevel="0" collapsed="false">
      <c r="B186" s="212"/>
      <c r="C186" s="212"/>
      <c r="D186" s="212"/>
      <c r="E186" s="212"/>
      <c r="F186" s="212"/>
      <c r="G186" s="212"/>
      <c r="H186" s="212"/>
      <c r="I186" s="212"/>
      <c r="J186" s="212"/>
      <c r="K186" s="212"/>
      <c r="L186" s="212"/>
      <c r="M186" s="212"/>
      <c r="N186" s="212"/>
    </row>
    <row r="187" customFormat="false" ht="13.8" hidden="false" customHeight="false" outlineLevel="0" collapsed="false">
      <c r="B187" s="212"/>
      <c r="C187" s="212"/>
      <c r="D187" s="212"/>
      <c r="E187" s="212"/>
      <c r="F187" s="212"/>
      <c r="G187" s="212"/>
      <c r="H187" s="212"/>
      <c r="I187" s="212"/>
      <c r="J187" s="212"/>
      <c r="K187" s="212"/>
      <c r="L187" s="212"/>
      <c r="M187" s="212"/>
      <c r="N187" s="212"/>
    </row>
    <row r="188" customFormat="false" ht="13.8" hidden="false" customHeight="false" outlineLevel="0" collapsed="false">
      <c r="B188" s="212"/>
      <c r="C188" s="212"/>
      <c r="D188" s="212"/>
      <c r="E188" s="212"/>
      <c r="F188" s="212"/>
      <c r="G188" s="212"/>
      <c r="H188" s="212"/>
      <c r="I188" s="212"/>
      <c r="J188" s="212"/>
      <c r="K188" s="212"/>
      <c r="L188" s="212"/>
      <c r="M188" s="212"/>
      <c r="N188" s="212"/>
    </row>
    <row r="189" customFormat="false" ht="13.8" hidden="false" customHeight="false" outlineLevel="0" collapsed="false">
      <c r="B189" s="212"/>
      <c r="C189" s="212"/>
      <c r="D189" s="212"/>
      <c r="E189" s="212"/>
      <c r="F189" s="212"/>
      <c r="G189" s="212"/>
      <c r="H189" s="212"/>
      <c r="I189" s="212"/>
      <c r="J189" s="212"/>
      <c r="K189" s="212"/>
      <c r="L189" s="212"/>
      <c r="M189" s="212"/>
      <c r="N189" s="212"/>
    </row>
    <row r="190" customFormat="false" ht="13.8" hidden="false" customHeight="false" outlineLevel="0" collapsed="false">
      <c r="B190" s="212"/>
      <c r="C190" s="212"/>
      <c r="D190" s="212"/>
      <c r="E190" s="212"/>
      <c r="F190" s="212"/>
      <c r="G190" s="212"/>
      <c r="H190" s="212"/>
      <c r="I190" s="212"/>
      <c r="J190" s="212"/>
      <c r="K190" s="212"/>
      <c r="L190" s="212"/>
      <c r="M190" s="212"/>
      <c r="N190" s="212"/>
    </row>
    <row r="191" customFormat="false" ht="13.8" hidden="false" customHeight="false" outlineLevel="0" collapsed="false">
      <c r="B191" s="212"/>
      <c r="C191" s="212"/>
      <c r="D191" s="212"/>
      <c r="E191" s="212"/>
      <c r="F191" s="212"/>
      <c r="G191" s="212"/>
      <c r="H191" s="212"/>
      <c r="I191" s="212"/>
      <c r="J191" s="212"/>
      <c r="K191" s="212"/>
      <c r="L191" s="212"/>
      <c r="M191" s="212"/>
      <c r="N191" s="212"/>
    </row>
    <row r="192" customFormat="false" ht="13.8" hidden="false" customHeight="false" outlineLevel="0" collapsed="false">
      <c r="B192" s="212"/>
      <c r="C192" s="212"/>
      <c r="D192" s="212"/>
      <c r="E192" s="212"/>
      <c r="F192" s="212"/>
      <c r="G192" s="212"/>
      <c r="H192" s="212"/>
      <c r="I192" s="212"/>
      <c r="J192" s="212"/>
      <c r="K192" s="212"/>
      <c r="L192" s="212"/>
      <c r="M192" s="212"/>
      <c r="N192" s="212"/>
    </row>
    <row r="193" customFormat="false" ht="13.8" hidden="false" customHeight="false" outlineLevel="0" collapsed="false">
      <c r="B193" s="212"/>
      <c r="C193" s="212"/>
      <c r="D193" s="212"/>
      <c r="E193" s="212"/>
      <c r="F193" s="212"/>
      <c r="G193" s="212"/>
      <c r="H193" s="212"/>
      <c r="I193" s="212"/>
      <c r="J193" s="212"/>
      <c r="K193" s="212"/>
      <c r="L193" s="212"/>
      <c r="M193" s="212"/>
      <c r="N193" s="212"/>
    </row>
    <row r="194" customFormat="false" ht="13.8" hidden="false" customHeight="false" outlineLevel="0" collapsed="false">
      <c r="B194" s="212"/>
      <c r="C194" s="212"/>
      <c r="D194" s="212"/>
      <c r="E194" s="212"/>
      <c r="F194" s="212"/>
      <c r="G194" s="212"/>
      <c r="H194" s="212"/>
      <c r="I194" s="212"/>
      <c r="J194" s="212"/>
      <c r="K194" s="212"/>
      <c r="L194" s="212"/>
      <c r="M194" s="212"/>
      <c r="N194" s="212"/>
    </row>
    <row r="195" customFormat="false" ht="13.8" hidden="false" customHeight="false" outlineLevel="0" collapsed="false">
      <c r="B195" s="212"/>
      <c r="C195" s="212"/>
      <c r="D195" s="212"/>
      <c r="E195" s="212"/>
      <c r="F195" s="212"/>
      <c r="G195" s="212"/>
      <c r="H195" s="212"/>
      <c r="I195" s="212"/>
      <c r="J195" s="212"/>
      <c r="K195" s="212"/>
      <c r="L195" s="212"/>
      <c r="M195" s="212"/>
      <c r="N195" s="212"/>
    </row>
    <row r="196" customFormat="false" ht="13.8" hidden="false" customHeight="false" outlineLevel="0" collapsed="false">
      <c r="B196" s="212"/>
      <c r="C196" s="212"/>
      <c r="D196" s="212"/>
      <c r="E196" s="212"/>
      <c r="F196" s="212"/>
      <c r="G196" s="212"/>
      <c r="H196" s="212"/>
      <c r="I196" s="212"/>
      <c r="J196" s="212"/>
      <c r="K196" s="212"/>
      <c r="L196" s="212"/>
      <c r="M196" s="212"/>
      <c r="N196" s="212"/>
    </row>
    <row r="197" customFormat="false" ht="13.8" hidden="false" customHeight="false" outlineLevel="0" collapsed="false">
      <c r="B197" s="212"/>
      <c r="C197" s="212"/>
      <c r="D197" s="212"/>
      <c r="E197" s="212"/>
      <c r="F197" s="212"/>
      <c r="G197" s="212"/>
      <c r="H197" s="212"/>
      <c r="I197" s="212"/>
      <c r="J197" s="212"/>
      <c r="K197" s="212"/>
      <c r="L197" s="212"/>
      <c r="M197" s="212"/>
      <c r="N197" s="212"/>
    </row>
  </sheetData>
  <mergeCells count="58">
    <mergeCell ref="B2:N3"/>
    <mergeCell ref="B4:G4"/>
    <mergeCell ref="H4:H21"/>
    <mergeCell ref="I4:N4"/>
    <mergeCell ref="B6:B7"/>
    <mergeCell ref="D6:D7"/>
    <mergeCell ref="E6:E7"/>
    <mergeCell ref="F6:F7"/>
    <mergeCell ref="G6:G7"/>
    <mergeCell ref="I6:I7"/>
    <mergeCell ref="K6:K7"/>
    <mergeCell ref="L6:L7"/>
    <mergeCell ref="M6:M7"/>
    <mergeCell ref="N6:N7"/>
    <mergeCell ref="B8:F8"/>
    <mergeCell ref="I8:M8"/>
    <mergeCell ref="B9:G9"/>
    <mergeCell ref="I9:N9"/>
    <mergeCell ref="B10:G10"/>
    <mergeCell ref="I10:N10"/>
    <mergeCell ref="B12:B13"/>
    <mergeCell ref="D12:D13"/>
    <mergeCell ref="E12:E13"/>
    <mergeCell ref="F12:F13"/>
    <mergeCell ref="G12:G13"/>
    <mergeCell ref="I12:I13"/>
    <mergeCell ref="K12:K13"/>
    <mergeCell ref="L12:L13"/>
    <mergeCell ref="M12:M13"/>
    <mergeCell ref="N12:N13"/>
    <mergeCell ref="B14:F14"/>
    <mergeCell ref="I14:M14"/>
    <mergeCell ref="B15:G15"/>
    <mergeCell ref="I15:N15"/>
    <mergeCell ref="B16:G16"/>
    <mergeCell ref="I16:N16"/>
    <mergeCell ref="B18:B19"/>
    <mergeCell ref="D18:D19"/>
    <mergeCell ref="E18:E19"/>
    <mergeCell ref="F18:F19"/>
    <mergeCell ref="G18:G19"/>
    <mergeCell ref="I18:I19"/>
    <mergeCell ref="K18:K19"/>
    <mergeCell ref="L18:L19"/>
    <mergeCell ref="M18:M19"/>
    <mergeCell ref="N18:N19"/>
    <mergeCell ref="B20:F20"/>
    <mergeCell ref="I20:M20"/>
    <mergeCell ref="B21:G21"/>
    <mergeCell ref="I21:N21"/>
    <mergeCell ref="I27:N27"/>
    <mergeCell ref="I28:N28"/>
    <mergeCell ref="I30:I31"/>
    <mergeCell ref="K30:K31"/>
    <mergeCell ref="L30:L31"/>
    <mergeCell ref="M30:M31"/>
    <mergeCell ref="N30:N31"/>
    <mergeCell ref="I32:M32"/>
  </mergeCells>
  <printOptions headings="false" gridLines="false" gridLinesSet="true" horizontalCentered="false" verticalCentered="false"/>
  <pageMargins left="0.511805555555556" right="0.511805555555556" top="0.7875" bottom="0.7875" header="0.511811023622047" footer="0.511811023622047"/>
  <pageSetup paperSize="9" scale="6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O189"/>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C43" activeCellId="0" sqref="C43"/>
    </sheetView>
  </sheetViews>
  <sheetFormatPr defaultColWidth="8.59375" defaultRowHeight="13.8" zeroHeight="false" outlineLevelRow="0" outlineLevelCol="0"/>
  <cols>
    <col collapsed="false" customWidth="true" hidden="false" outlineLevel="0" max="1" min="1" style="0" width="3.6"/>
    <col collapsed="false" customWidth="true" hidden="false" outlineLevel="0" max="2" min="2" style="0" width="12.75"/>
    <col collapsed="false" customWidth="true" hidden="false" outlineLevel="0" max="3" min="3" style="0" width="16.47"/>
    <col collapsed="false" customWidth="true" hidden="false" outlineLevel="0" max="4" min="4" style="0" width="13.42"/>
    <col collapsed="false" customWidth="true" hidden="false" outlineLevel="0" max="5" min="5" style="0" width="20.27"/>
    <col collapsed="false" customWidth="true" hidden="false" outlineLevel="0" max="6" min="6" style="0" width="13.37"/>
    <col collapsed="false" customWidth="true" hidden="false" outlineLevel="0" max="7" min="7" style="0" width="11"/>
    <col collapsed="false" customWidth="true" hidden="false" outlineLevel="0" max="8" min="8" style="0" width="9.35"/>
    <col collapsed="false" customWidth="true" hidden="false" outlineLevel="0" max="9" min="9" style="0" width="12.75"/>
    <col collapsed="false" customWidth="true" hidden="false" outlineLevel="0" max="10" min="10" style="0" width="17.11"/>
    <col collapsed="false" customWidth="true" hidden="false" outlineLevel="0" max="11" min="11" style="0" width="12.79"/>
    <col collapsed="false" customWidth="true" hidden="false" outlineLevel="0" max="12" min="12" style="0" width="20.13"/>
    <col collapsed="false" customWidth="true" hidden="false" outlineLevel="0" max="13" min="13" style="0" width="13.37"/>
    <col collapsed="false" customWidth="true" hidden="false" outlineLevel="0" max="14" min="14" style="0" width="11.13"/>
    <col collapsed="false" customWidth="true" hidden="false" outlineLevel="0" max="15" min="15" style="0" width="2.53"/>
  </cols>
  <sheetData>
    <row r="1" customFormat="false" ht="13.8" hidden="false" customHeight="false" outlineLevel="0" collapsed="false">
      <c r="B1" s="212"/>
      <c r="C1" s="212"/>
      <c r="D1" s="212"/>
      <c r="E1" s="212"/>
      <c r="F1" s="212"/>
      <c r="G1" s="240"/>
      <c r="H1" s="212"/>
      <c r="I1" s="212"/>
      <c r="J1" s="212"/>
      <c r="K1" s="212"/>
      <c r="L1" s="212"/>
      <c r="M1" s="212"/>
      <c r="N1" s="212"/>
    </row>
    <row r="2" customFormat="false" ht="13.8" hidden="false" customHeight="false" outlineLevel="0" collapsed="false">
      <c r="B2" s="213" t="s">
        <v>254</v>
      </c>
      <c r="C2" s="213"/>
      <c r="D2" s="213"/>
      <c r="E2" s="213"/>
      <c r="F2" s="213"/>
      <c r="G2" s="213"/>
      <c r="H2" s="213"/>
      <c r="I2" s="213"/>
      <c r="J2" s="213"/>
      <c r="K2" s="213"/>
      <c r="L2" s="213"/>
      <c r="M2" s="213"/>
      <c r="N2" s="213"/>
    </row>
    <row r="3" customFormat="false" ht="13.8" hidden="false" customHeight="false" outlineLevel="0" collapsed="false">
      <c r="B3" s="213"/>
      <c r="C3" s="213"/>
      <c r="D3" s="213"/>
      <c r="E3" s="213"/>
      <c r="F3" s="213"/>
      <c r="G3" s="213"/>
      <c r="H3" s="213"/>
      <c r="I3" s="213"/>
      <c r="J3" s="213"/>
      <c r="K3" s="213"/>
      <c r="L3" s="213"/>
      <c r="M3" s="213"/>
      <c r="N3" s="213"/>
    </row>
    <row r="4" customFormat="false" ht="13.8" hidden="false" customHeight="false" outlineLevel="0" collapsed="false">
      <c r="B4" s="214" t="s">
        <v>255</v>
      </c>
      <c r="C4" s="214"/>
      <c r="D4" s="214"/>
      <c r="E4" s="214"/>
      <c r="F4" s="214"/>
      <c r="G4" s="214"/>
      <c r="H4" s="229"/>
      <c r="I4" s="224" t="s">
        <v>256</v>
      </c>
      <c r="J4" s="224"/>
      <c r="K4" s="224"/>
      <c r="L4" s="224"/>
      <c r="M4" s="224"/>
      <c r="N4" s="224"/>
    </row>
    <row r="5" customFormat="false" ht="29.85" hidden="false" customHeight="false" outlineLevel="0" collapsed="false">
      <c r="B5" s="215" t="s">
        <v>242</v>
      </c>
      <c r="C5" s="215" t="s">
        <v>243</v>
      </c>
      <c r="D5" s="215" t="s">
        <v>244</v>
      </c>
      <c r="E5" s="215" t="s">
        <v>245</v>
      </c>
      <c r="F5" s="215" t="s">
        <v>246</v>
      </c>
      <c r="G5" s="215" t="s">
        <v>247</v>
      </c>
      <c r="H5" s="229"/>
      <c r="I5" s="225" t="s">
        <v>242</v>
      </c>
      <c r="J5" s="215" t="s">
        <v>243</v>
      </c>
      <c r="K5" s="215" t="s">
        <v>244</v>
      </c>
      <c r="L5" s="215" t="s">
        <v>245</v>
      </c>
      <c r="M5" s="215" t="s">
        <v>246</v>
      </c>
      <c r="N5" s="215" t="s">
        <v>247</v>
      </c>
    </row>
    <row r="6" customFormat="false" ht="13.8" hidden="false" customHeight="false" outlineLevel="0" collapsed="false">
      <c r="B6" s="216" t="s">
        <v>248</v>
      </c>
      <c r="C6" s="217" t="n">
        <v>1</v>
      </c>
      <c r="D6" s="218" t="n">
        <f aca="false">1/2</f>
        <v>0.5</v>
      </c>
      <c r="E6" s="226" t="n">
        <f aca="false">'Dimensionamento Serventes CST'!G43</f>
        <v>0.947586404140001</v>
      </c>
      <c r="F6" s="220" t="n">
        <f aca="false">'Servente SEM Insalubridade'!F223</f>
        <v>5133.52992491644</v>
      </c>
      <c r="G6" s="220" t="n">
        <f aca="false">(C6/C7)*D6*E6*F6</f>
        <v>1.05749199176014</v>
      </c>
      <c r="H6" s="229"/>
      <c r="I6" s="227" t="s">
        <v>248</v>
      </c>
      <c r="J6" s="217" t="n">
        <v>1</v>
      </c>
      <c r="K6" s="241" t="n">
        <f aca="false">1/5</f>
        <v>0.2</v>
      </c>
      <c r="L6" s="226" t="n">
        <f aca="false">E6</f>
        <v>0.947586404140001</v>
      </c>
      <c r="M6" s="220" t="n">
        <f aca="false">F6</f>
        <v>5133.52992491644</v>
      </c>
      <c r="N6" s="220" t="n">
        <f aca="false">(J6/J7)*K6*L6*M6</f>
        <v>0.422996796704057</v>
      </c>
    </row>
    <row r="7" customFormat="false" ht="13.8" hidden="false" customHeight="false" outlineLevel="0" collapsed="false">
      <c r="B7" s="216"/>
      <c r="C7" s="221" t="n">
        <f aca="false">'Dimensionamento Serventes CST'!G20</f>
        <v>2300</v>
      </c>
      <c r="D7" s="218"/>
      <c r="E7" s="226"/>
      <c r="F7" s="220"/>
      <c r="G7" s="220"/>
      <c r="H7" s="229"/>
      <c r="I7" s="227"/>
      <c r="J7" s="221" t="n">
        <f aca="false">'Dimensionamento Serventes CST'!G22</f>
        <v>2300</v>
      </c>
      <c r="K7" s="241"/>
      <c r="L7" s="241"/>
      <c r="M7" s="220"/>
      <c r="N7" s="220"/>
    </row>
    <row r="8" customFormat="false" ht="13.8" hidden="false" customHeight="false" outlineLevel="0" collapsed="false">
      <c r="B8" s="222" t="s">
        <v>249</v>
      </c>
      <c r="C8" s="222"/>
      <c r="D8" s="222"/>
      <c r="E8" s="222"/>
      <c r="F8" s="222"/>
      <c r="G8" s="223" t="n">
        <f aca="false">SUM(G6)</f>
        <v>1.05749199176014</v>
      </c>
      <c r="H8" s="229"/>
      <c r="I8" s="228" t="s">
        <v>249</v>
      </c>
      <c r="J8" s="228"/>
      <c r="K8" s="228"/>
      <c r="L8" s="228"/>
      <c r="M8" s="228"/>
      <c r="N8" s="223" t="n">
        <f aca="false">SUM(N6)</f>
        <v>0.422996796704057</v>
      </c>
    </row>
    <row r="9" customFormat="false" ht="13.8" hidden="false" customHeight="false" outlineLevel="0" collapsed="false">
      <c r="B9" s="229"/>
      <c r="C9" s="229"/>
      <c r="D9" s="229"/>
      <c r="E9" s="229"/>
      <c r="F9" s="229"/>
      <c r="G9" s="229"/>
      <c r="H9" s="229"/>
      <c r="I9" s="230"/>
      <c r="J9" s="230"/>
      <c r="K9" s="230"/>
      <c r="L9" s="230"/>
      <c r="M9" s="230"/>
      <c r="N9" s="230"/>
    </row>
    <row r="10" customFormat="false" ht="13.8" hidden="false" customHeight="false" outlineLevel="0" collapsed="false">
      <c r="B10" s="214" t="s">
        <v>257</v>
      </c>
      <c r="C10" s="214"/>
      <c r="D10" s="214"/>
      <c r="E10" s="214"/>
      <c r="F10" s="214"/>
      <c r="G10" s="214"/>
      <c r="H10" s="229"/>
      <c r="I10" s="224" t="s">
        <v>258</v>
      </c>
      <c r="J10" s="224"/>
      <c r="K10" s="224"/>
      <c r="L10" s="224"/>
      <c r="M10" s="224"/>
      <c r="N10" s="224"/>
    </row>
    <row r="11" customFormat="false" ht="29.85" hidden="false" customHeight="false" outlineLevel="0" collapsed="false">
      <c r="B11" s="215" t="s">
        <v>242</v>
      </c>
      <c r="C11" s="215" t="s">
        <v>243</v>
      </c>
      <c r="D11" s="215" t="s">
        <v>244</v>
      </c>
      <c r="E11" s="215" t="s">
        <v>245</v>
      </c>
      <c r="F11" s="215" t="s">
        <v>246</v>
      </c>
      <c r="G11" s="215" t="s">
        <v>247</v>
      </c>
      <c r="H11" s="229"/>
      <c r="I11" s="225" t="s">
        <v>242</v>
      </c>
      <c r="J11" s="215" t="s">
        <v>243</v>
      </c>
      <c r="K11" s="215" t="s">
        <v>244</v>
      </c>
      <c r="L11" s="215" t="s">
        <v>245</v>
      </c>
      <c r="M11" s="215" t="s">
        <v>246</v>
      </c>
      <c r="N11" s="215" t="s">
        <v>247</v>
      </c>
    </row>
    <row r="12" customFormat="false" ht="13.8" hidden="false" customHeight="false" outlineLevel="0" collapsed="false">
      <c r="B12" s="216" t="s">
        <v>248</v>
      </c>
      <c r="C12" s="217" t="n">
        <v>1</v>
      </c>
      <c r="D12" s="216" t="n">
        <f aca="false">1/5</f>
        <v>0.2</v>
      </c>
      <c r="E12" s="226" t="n">
        <f aca="false">E6</f>
        <v>0.947586404140001</v>
      </c>
      <c r="F12" s="220" t="n">
        <f aca="false">F6</f>
        <v>5133.52992491644</v>
      </c>
      <c r="G12" s="220" t="n">
        <f aca="false">(C12/C13)*D12*E12*F12</f>
        <v>0.121611579052416</v>
      </c>
      <c r="H12" s="229"/>
      <c r="I12" s="227" t="s">
        <v>248</v>
      </c>
      <c r="J12" s="217" t="n">
        <v>1</v>
      </c>
      <c r="K12" s="241" t="n">
        <f aca="false">1/5</f>
        <v>0.2</v>
      </c>
      <c r="L12" s="226" t="n">
        <f aca="false">E6</f>
        <v>0.947586404140001</v>
      </c>
      <c r="M12" s="220" t="n">
        <f aca="false">F6</f>
        <v>5133.52992491644</v>
      </c>
      <c r="N12" s="220" t="n">
        <f aca="false">(J12/J13)*K12*L12*M12</f>
        <v>0.422996796704057</v>
      </c>
    </row>
    <row r="13" customFormat="false" ht="13.8" hidden="false" customHeight="false" outlineLevel="0" collapsed="false">
      <c r="B13" s="216"/>
      <c r="C13" s="221" t="n">
        <f aca="false">'Dimensionamento Serventes CST'!G21</f>
        <v>8000</v>
      </c>
      <c r="D13" s="216"/>
      <c r="E13" s="216"/>
      <c r="F13" s="220"/>
      <c r="G13" s="220"/>
      <c r="H13" s="229"/>
      <c r="I13" s="227"/>
      <c r="J13" s="221" t="n">
        <f aca="false">'Dimensionamento Serventes CST'!G23</f>
        <v>2300</v>
      </c>
      <c r="K13" s="241"/>
      <c r="L13" s="241"/>
      <c r="M13" s="220"/>
      <c r="N13" s="220"/>
    </row>
    <row r="14" customFormat="false" ht="13.8" hidden="false" customHeight="false" outlineLevel="0" collapsed="false">
      <c r="B14" s="222" t="s">
        <v>249</v>
      </c>
      <c r="C14" s="222"/>
      <c r="D14" s="222"/>
      <c r="E14" s="222"/>
      <c r="F14" s="222"/>
      <c r="G14" s="223" t="n">
        <f aca="false">SUM(G12)</f>
        <v>0.121611579052416</v>
      </c>
      <c r="H14" s="229"/>
      <c r="I14" s="228" t="s">
        <v>249</v>
      </c>
      <c r="J14" s="228"/>
      <c r="K14" s="228"/>
      <c r="L14" s="228"/>
      <c r="M14" s="228"/>
      <c r="N14" s="223" t="n">
        <f aca="false">SUM(N12)</f>
        <v>0.422996796704057</v>
      </c>
    </row>
    <row r="15" customFormat="false" ht="13.8" hidden="false" customHeight="false" outlineLevel="0" collapsed="false">
      <c r="B15" s="212"/>
      <c r="C15" s="212"/>
      <c r="D15" s="212"/>
      <c r="E15" s="212"/>
      <c r="F15" s="212"/>
      <c r="G15" s="212"/>
      <c r="H15" s="212"/>
      <c r="I15" s="212"/>
      <c r="J15" s="212"/>
      <c r="K15" s="212"/>
      <c r="L15" s="212"/>
      <c r="M15" s="212"/>
      <c r="N15" s="212"/>
      <c r="O15" s="0" t="s">
        <v>63</v>
      </c>
    </row>
    <row r="16" customFormat="false" ht="13.8" hidden="false" customHeight="false" outlineLevel="0" collapsed="false">
      <c r="B16" s="212"/>
      <c r="C16" s="212"/>
      <c r="D16" s="212"/>
      <c r="E16" s="212"/>
      <c r="F16" s="212"/>
      <c r="G16" s="212"/>
      <c r="H16" s="212"/>
      <c r="I16" s="212"/>
      <c r="J16" s="212"/>
      <c r="K16" s="212"/>
      <c r="L16" s="212"/>
      <c r="M16" s="212"/>
      <c r="N16" s="212"/>
    </row>
    <row r="17" customFormat="false" ht="13.8" hidden="false" customHeight="false" outlineLevel="0" collapsed="false">
      <c r="B17" s="212"/>
      <c r="C17" s="212"/>
      <c r="D17" s="212"/>
      <c r="E17" s="212"/>
      <c r="F17" s="212"/>
      <c r="G17" s="212"/>
      <c r="H17" s="212"/>
      <c r="I17" s="212"/>
      <c r="J17" s="212"/>
      <c r="K17" s="212"/>
      <c r="L17" s="212"/>
      <c r="M17" s="212"/>
      <c r="N17" s="212"/>
    </row>
    <row r="18" customFormat="false" ht="13.8" hidden="false" customHeight="false" outlineLevel="0" collapsed="false">
      <c r="B18" s="212"/>
      <c r="C18" s="212"/>
      <c r="D18" s="212"/>
      <c r="E18" s="212"/>
      <c r="F18" s="212"/>
      <c r="G18" s="212"/>
      <c r="H18" s="212"/>
      <c r="I18" s="212"/>
      <c r="J18" s="212"/>
      <c r="K18" s="212"/>
      <c r="L18" s="212"/>
      <c r="M18" s="212"/>
      <c r="N18" s="212"/>
    </row>
    <row r="19" customFormat="false" ht="13.8" hidden="false" customHeight="false" outlineLevel="0" collapsed="false">
      <c r="B19" s="212"/>
      <c r="C19" s="212"/>
      <c r="D19" s="212"/>
      <c r="E19" s="242"/>
      <c r="F19" s="212"/>
      <c r="G19" s="212"/>
      <c r="H19" s="212"/>
      <c r="I19" s="212"/>
      <c r="J19" s="212"/>
      <c r="K19" s="212"/>
      <c r="L19" s="212"/>
      <c r="M19" s="212"/>
      <c r="N19" s="212"/>
    </row>
    <row r="20" customFormat="false" ht="13.8" hidden="false" customHeight="false" outlineLevel="0" collapsed="false">
      <c r="B20" s="212"/>
      <c r="C20" s="212"/>
      <c r="D20" s="212"/>
      <c r="E20" s="212"/>
      <c r="F20" s="212"/>
      <c r="G20" s="212"/>
      <c r="H20" s="212"/>
      <c r="I20" s="212"/>
      <c r="J20" s="212"/>
      <c r="K20" s="212"/>
      <c r="L20" s="212"/>
      <c r="M20" s="212"/>
      <c r="N20" s="212"/>
    </row>
    <row r="21" customFormat="false" ht="13.8" hidden="false" customHeight="false" outlineLevel="0" collapsed="false">
      <c r="B21" s="212"/>
      <c r="C21" s="212"/>
      <c r="D21" s="212"/>
      <c r="E21" s="212"/>
      <c r="F21" s="212"/>
      <c r="G21" s="212"/>
      <c r="H21" s="212"/>
      <c r="I21" s="212"/>
      <c r="J21" s="212"/>
      <c r="K21" s="212"/>
      <c r="L21" s="212"/>
      <c r="M21" s="212"/>
      <c r="N21" s="212"/>
    </row>
    <row r="22" customFormat="false" ht="13.8" hidden="false" customHeight="false" outlineLevel="0" collapsed="false">
      <c r="B22" s="212"/>
      <c r="C22" s="212"/>
      <c r="D22" s="212"/>
      <c r="E22" s="212"/>
      <c r="F22" s="212"/>
      <c r="G22" s="212"/>
      <c r="H22" s="212"/>
      <c r="I22" s="212"/>
      <c r="J22" s="212"/>
      <c r="K22" s="212"/>
      <c r="L22" s="212"/>
      <c r="M22" s="212"/>
      <c r="N22" s="212"/>
    </row>
    <row r="23" customFormat="false" ht="13.8" hidden="false" customHeight="false" outlineLevel="0" collapsed="false">
      <c r="B23" s="212"/>
      <c r="C23" s="212"/>
      <c r="D23" s="212"/>
      <c r="E23" s="212"/>
      <c r="F23" s="212"/>
      <c r="G23" s="212"/>
      <c r="H23" s="212"/>
      <c r="I23" s="212"/>
      <c r="J23" s="212"/>
      <c r="K23" s="212"/>
      <c r="L23" s="212"/>
      <c r="M23" s="212"/>
      <c r="N23" s="212"/>
    </row>
    <row r="24" customFormat="false" ht="13.8" hidden="false" customHeight="false" outlineLevel="0" collapsed="false">
      <c r="B24" s="212"/>
      <c r="C24" s="212"/>
      <c r="D24" s="212"/>
      <c r="E24" s="212"/>
      <c r="F24" s="212"/>
      <c r="G24" s="212"/>
      <c r="H24" s="212"/>
      <c r="I24" s="212"/>
      <c r="J24" s="212"/>
      <c r="K24" s="212"/>
      <c r="L24" s="212"/>
      <c r="M24" s="212"/>
      <c r="N24" s="212"/>
    </row>
    <row r="25" customFormat="false" ht="13.8" hidden="false" customHeight="false" outlineLevel="0" collapsed="false">
      <c r="B25" s="212"/>
      <c r="C25" s="212"/>
      <c r="D25" s="212"/>
      <c r="E25" s="212"/>
      <c r="F25" s="212"/>
      <c r="G25" s="212"/>
      <c r="H25" s="212"/>
      <c r="I25" s="212"/>
      <c r="J25" s="212"/>
      <c r="K25" s="212"/>
      <c r="L25" s="212"/>
      <c r="M25" s="212"/>
      <c r="N25" s="212"/>
    </row>
    <row r="26" customFormat="false" ht="13.8" hidden="false" customHeight="false" outlineLevel="0" collapsed="false">
      <c r="B26" s="212"/>
      <c r="C26" s="212"/>
      <c r="D26" s="212"/>
      <c r="E26" s="212"/>
      <c r="F26" s="212"/>
      <c r="G26" s="212"/>
      <c r="H26" s="212"/>
      <c r="I26" s="212"/>
      <c r="J26" s="212"/>
      <c r="K26" s="212"/>
      <c r="L26" s="212"/>
      <c r="M26" s="212"/>
      <c r="N26" s="212"/>
    </row>
    <row r="27" customFormat="false" ht="13.8" hidden="false" customHeight="false" outlineLevel="0" collapsed="false">
      <c r="B27" s="212"/>
      <c r="C27" s="212"/>
      <c r="D27" s="212"/>
      <c r="E27" s="212"/>
      <c r="F27" s="212"/>
      <c r="G27" s="212"/>
      <c r="H27" s="212"/>
      <c r="I27" s="212"/>
      <c r="J27" s="212"/>
      <c r="K27" s="212"/>
      <c r="L27" s="212"/>
      <c r="M27" s="212"/>
      <c r="N27" s="212"/>
    </row>
    <row r="28" customFormat="false" ht="13.8" hidden="false" customHeight="false" outlineLevel="0" collapsed="false">
      <c r="B28" s="212"/>
      <c r="C28" s="212"/>
      <c r="D28" s="212"/>
      <c r="E28" s="212"/>
      <c r="F28" s="212"/>
      <c r="G28" s="212"/>
      <c r="H28" s="212"/>
      <c r="I28" s="212"/>
      <c r="J28" s="212"/>
      <c r="K28" s="212"/>
      <c r="L28" s="212"/>
      <c r="M28" s="212"/>
      <c r="N28" s="212"/>
    </row>
    <row r="29" customFormat="false" ht="13.8" hidden="false" customHeight="false" outlineLevel="0" collapsed="false">
      <c r="B29" s="212"/>
      <c r="C29" s="212"/>
      <c r="D29" s="212"/>
      <c r="E29" s="212"/>
      <c r="F29" s="212"/>
      <c r="G29" s="212"/>
      <c r="H29" s="212"/>
      <c r="I29" s="212"/>
      <c r="J29" s="212"/>
      <c r="K29" s="212"/>
      <c r="L29" s="212"/>
      <c r="M29" s="212"/>
      <c r="N29" s="212"/>
    </row>
    <row r="30" customFormat="false" ht="13.8" hidden="false" customHeight="false" outlineLevel="0" collapsed="false">
      <c r="B30" s="212"/>
      <c r="C30" s="212"/>
      <c r="D30" s="212"/>
      <c r="E30" s="212"/>
      <c r="F30" s="212"/>
      <c r="G30" s="212"/>
      <c r="H30" s="212"/>
      <c r="I30" s="212"/>
      <c r="J30" s="212"/>
      <c r="K30" s="212"/>
      <c r="L30" s="212"/>
      <c r="M30" s="212"/>
      <c r="N30" s="212"/>
    </row>
    <row r="31" customFormat="false" ht="13.8" hidden="false" customHeight="false" outlineLevel="0" collapsed="false">
      <c r="B31" s="212"/>
      <c r="C31" s="212"/>
      <c r="D31" s="212"/>
      <c r="E31" s="212"/>
      <c r="F31" s="212"/>
      <c r="G31" s="212"/>
      <c r="H31" s="212"/>
      <c r="I31" s="212"/>
      <c r="J31" s="212"/>
      <c r="K31" s="212"/>
      <c r="L31" s="212"/>
      <c r="M31" s="212"/>
      <c r="N31" s="212"/>
    </row>
    <row r="32" customFormat="false" ht="13.8" hidden="false" customHeight="false" outlineLevel="0" collapsed="false">
      <c r="B32" s="212"/>
      <c r="C32" s="212"/>
      <c r="D32" s="212"/>
      <c r="E32" s="212"/>
      <c r="F32" s="212"/>
      <c r="G32" s="212"/>
      <c r="H32" s="212"/>
      <c r="I32" s="212"/>
      <c r="J32" s="212"/>
      <c r="K32" s="212"/>
      <c r="L32" s="212"/>
      <c r="M32" s="212"/>
      <c r="N32" s="212"/>
    </row>
    <row r="33" customFormat="false" ht="13.8" hidden="false" customHeight="false" outlineLevel="0" collapsed="false">
      <c r="B33" s="212"/>
      <c r="C33" s="212"/>
      <c r="D33" s="212"/>
      <c r="E33" s="212"/>
      <c r="F33" s="212"/>
      <c r="G33" s="212"/>
      <c r="H33" s="212"/>
      <c r="I33" s="212"/>
      <c r="J33" s="212"/>
      <c r="K33" s="212"/>
      <c r="L33" s="212"/>
      <c r="M33" s="212"/>
      <c r="N33" s="212"/>
    </row>
    <row r="34" customFormat="false" ht="13.8" hidden="false" customHeight="false" outlineLevel="0" collapsed="false">
      <c r="B34" s="212"/>
      <c r="C34" s="212"/>
      <c r="D34" s="212"/>
      <c r="E34" s="212"/>
      <c r="F34" s="212"/>
      <c r="G34" s="212"/>
      <c r="H34" s="212"/>
      <c r="I34" s="212"/>
      <c r="J34" s="212"/>
      <c r="K34" s="212"/>
      <c r="L34" s="212"/>
      <c r="M34" s="212"/>
      <c r="N34" s="212"/>
    </row>
    <row r="35" customFormat="false" ht="13.8" hidden="false" customHeight="false" outlineLevel="0" collapsed="false">
      <c r="B35" s="212"/>
      <c r="C35" s="212"/>
      <c r="D35" s="212"/>
      <c r="E35" s="212"/>
      <c r="F35" s="212"/>
      <c r="G35" s="212"/>
      <c r="H35" s="212"/>
      <c r="I35" s="212"/>
      <c r="J35" s="212"/>
      <c r="K35" s="212"/>
      <c r="L35" s="212"/>
      <c r="M35" s="212"/>
      <c r="N35" s="212"/>
    </row>
    <row r="36" customFormat="false" ht="13.8" hidden="false" customHeight="false" outlineLevel="0" collapsed="false">
      <c r="B36" s="212"/>
      <c r="C36" s="212"/>
      <c r="D36" s="212"/>
      <c r="E36" s="212"/>
      <c r="F36" s="212"/>
      <c r="G36" s="212"/>
      <c r="H36" s="212"/>
      <c r="I36" s="212"/>
      <c r="J36" s="212"/>
      <c r="K36" s="212"/>
      <c r="L36" s="212"/>
      <c r="M36" s="212"/>
      <c r="N36" s="212"/>
    </row>
    <row r="37" customFormat="false" ht="13.8" hidden="false" customHeight="false" outlineLevel="0" collapsed="false">
      <c r="B37" s="212"/>
      <c r="C37" s="212"/>
      <c r="D37" s="212"/>
      <c r="E37" s="212"/>
      <c r="F37" s="212"/>
      <c r="G37" s="212"/>
      <c r="H37" s="212"/>
      <c r="I37" s="212"/>
      <c r="J37" s="212"/>
      <c r="K37" s="212"/>
      <c r="L37" s="212"/>
      <c r="M37" s="212"/>
      <c r="N37" s="212"/>
    </row>
    <row r="38" customFormat="false" ht="13.8" hidden="false" customHeight="false" outlineLevel="0" collapsed="false">
      <c r="B38" s="212"/>
      <c r="C38" s="212"/>
      <c r="D38" s="212"/>
      <c r="E38" s="212"/>
      <c r="F38" s="212"/>
      <c r="G38" s="212"/>
      <c r="H38" s="212"/>
      <c r="I38" s="212"/>
      <c r="J38" s="212"/>
      <c r="K38" s="212"/>
      <c r="L38" s="212"/>
      <c r="M38" s="212"/>
      <c r="N38" s="212"/>
    </row>
    <row r="39" customFormat="false" ht="13.8" hidden="false" customHeight="false" outlineLevel="0" collapsed="false">
      <c r="B39" s="212"/>
      <c r="C39" s="212"/>
      <c r="D39" s="212"/>
      <c r="E39" s="212"/>
      <c r="F39" s="212"/>
      <c r="G39" s="212"/>
      <c r="H39" s="212"/>
      <c r="I39" s="212"/>
      <c r="J39" s="212"/>
      <c r="K39" s="212"/>
      <c r="L39" s="212"/>
      <c r="M39" s="212"/>
      <c r="N39" s="212"/>
    </row>
    <row r="40" customFormat="false" ht="13.8" hidden="false" customHeight="false" outlineLevel="0" collapsed="false">
      <c r="B40" s="212"/>
      <c r="C40" s="212"/>
      <c r="D40" s="212"/>
      <c r="E40" s="212"/>
      <c r="F40" s="212"/>
      <c r="G40" s="212"/>
      <c r="H40" s="212"/>
      <c r="I40" s="212"/>
      <c r="J40" s="212"/>
      <c r="K40" s="212"/>
      <c r="L40" s="212"/>
      <c r="M40" s="212"/>
      <c r="N40" s="212"/>
    </row>
    <row r="41" customFormat="false" ht="13.8" hidden="false" customHeight="false" outlineLevel="0" collapsed="false">
      <c r="B41" s="212"/>
      <c r="C41" s="212"/>
      <c r="D41" s="212"/>
      <c r="E41" s="212"/>
      <c r="F41" s="212"/>
      <c r="G41" s="212"/>
      <c r="H41" s="212"/>
      <c r="I41" s="212"/>
      <c r="J41" s="212"/>
      <c r="K41" s="212"/>
      <c r="L41" s="212"/>
      <c r="M41" s="212"/>
      <c r="N41" s="212"/>
    </row>
    <row r="42" customFormat="false" ht="13.8" hidden="false" customHeight="false" outlineLevel="0" collapsed="false">
      <c r="B42" s="212"/>
      <c r="C42" s="212"/>
      <c r="D42" s="212"/>
      <c r="E42" s="212"/>
      <c r="F42" s="212"/>
      <c r="G42" s="212"/>
      <c r="H42" s="212"/>
      <c r="I42" s="212"/>
      <c r="J42" s="212"/>
      <c r="K42" s="212"/>
      <c r="L42" s="212"/>
      <c r="M42" s="212"/>
      <c r="N42" s="212"/>
    </row>
    <row r="43" customFormat="false" ht="13.8" hidden="false" customHeight="false" outlineLevel="0" collapsed="false">
      <c r="B43" s="212"/>
      <c r="C43" s="212"/>
      <c r="D43" s="212"/>
      <c r="E43" s="212"/>
      <c r="F43" s="212"/>
      <c r="G43" s="212"/>
      <c r="H43" s="212"/>
      <c r="I43" s="212"/>
      <c r="J43" s="212"/>
      <c r="K43" s="212"/>
      <c r="L43" s="212"/>
      <c r="M43" s="212"/>
      <c r="N43" s="212"/>
    </row>
    <row r="44" customFormat="false" ht="13.8" hidden="false" customHeight="false" outlineLevel="0" collapsed="false">
      <c r="B44" s="212"/>
      <c r="C44" s="212"/>
      <c r="D44" s="212"/>
      <c r="E44" s="212"/>
      <c r="F44" s="212"/>
      <c r="G44" s="212"/>
      <c r="H44" s="212"/>
      <c r="I44" s="212"/>
      <c r="J44" s="212"/>
      <c r="K44" s="212"/>
      <c r="L44" s="212"/>
      <c r="M44" s="212"/>
      <c r="N44" s="212"/>
    </row>
    <row r="45" customFormat="false" ht="13.8" hidden="false" customHeight="false" outlineLevel="0" collapsed="false">
      <c r="B45" s="212"/>
      <c r="C45" s="212"/>
      <c r="D45" s="212"/>
      <c r="E45" s="212"/>
      <c r="F45" s="212"/>
      <c r="G45" s="212"/>
      <c r="H45" s="212"/>
      <c r="I45" s="212"/>
      <c r="J45" s="212"/>
      <c r="K45" s="212"/>
      <c r="L45" s="212"/>
      <c r="M45" s="212"/>
      <c r="N45" s="212"/>
    </row>
    <row r="46" customFormat="false" ht="13.8" hidden="false" customHeight="false" outlineLevel="0" collapsed="false">
      <c r="B46" s="212"/>
      <c r="C46" s="212"/>
      <c r="D46" s="212"/>
      <c r="E46" s="212"/>
      <c r="F46" s="212"/>
      <c r="G46" s="212"/>
      <c r="H46" s="212"/>
      <c r="I46" s="212"/>
      <c r="J46" s="212"/>
      <c r="K46" s="212"/>
      <c r="L46" s="212"/>
      <c r="M46" s="212"/>
      <c r="N46" s="212"/>
    </row>
    <row r="47" customFormat="false" ht="13.8" hidden="false" customHeight="false" outlineLevel="0" collapsed="false">
      <c r="B47" s="212"/>
      <c r="C47" s="212"/>
      <c r="D47" s="212"/>
      <c r="E47" s="212"/>
      <c r="F47" s="212"/>
      <c r="G47" s="212"/>
      <c r="H47" s="212"/>
      <c r="I47" s="212"/>
      <c r="J47" s="212"/>
      <c r="K47" s="212"/>
      <c r="L47" s="212"/>
      <c r="M47" s="212"/>
      <c r="N47" s="212"/>
    </row>
    <row r="48" customFormat="false" ht="13.8" hidden="false" customHeight="false" outlineLevel="0" collapsed="false">
      <c r="B48" s="212"/>
      <c r="C48" s="212"/>
      <c r="D48" s="212"/>
      <c r="E48" s="212"/>
      <c r="F48" s="212"/>
      <c r="G48" s="212"/>
      <c r="H48" s="212"/>
      <c r="I48" s="212"/>
      <c r="J48" s="212"/>
      <c r="K48" s="212"/>
      <c r="L48" s="212"/>
      <c r="M48" s="212"/>
      <c r="N48" s="212"/>
    </row>
    <row r="49" customFormat="false" ht="13.8" hidden="false" customHeight="false" outlineLevel="0" collapsed="false">
      <c r="B49" s="212"/>
      <c r="C49" s="212"/>
      <c r="D49" s="212"/>
      <c r="E49" s="212"/>
      <c r="F49" s="212"/>
      <c r="G49" s="212"/>
      <c r="H49" s="212"/>
      <c r="I49" s="212"/>
      <c r="J49" s="212"/>
      <c r="K49" s="212"/>
      <c r="L49" s="212"/>
      <c r="M49" s="212"/>
      <c r="N49" s="212"/>
    </row>
    <row r="50" customFormat="false" ht="13.8" hidden="false" customHeight="false" outlineLevel="0" collapsed="false">
      <c r="B50" s="212"/>
      <c r="C50" s="212"/>
      <c r="D50" s="212"/>
      <c r="E50" s="212"/>
      <c r="F50" s="212"/>
      <c r="G50" s="212"/>
      <c r="H50" s="212"/>
      <c r="I50" s="212"/>
      <c r="J50" s="212"/>
      <c r="K50" s="212"/>
      <c r="L50" s="212"/>
      <c r="M50" s="212"/>
      <c r="N50" s="212"/>
    </row>
    <row r="51" customFormat="false" ht="13.8" hidden="false" customHeight="false" outlineLevel="0" collapsed="false">
      <c r="B51" s="212"/>
      <c r="C51" s="212"/>
      <c r="D51" s="212"/>
      <c r="E51" s="212"/>
      <c r="F51" s="212"/>
      <c r="G51" s="212"/>
      <c r="H51" s="212"/>
      <c r="I51" s="212"/>
      <c r="J51" s="212"/>
      <c r="K51" s="212"/>
      <c r="L51" s="212"/>
      <c r="M51" s="212"/>
      <c r="N51" s="212"/>
    </row>
    <row r="52" customFormat="false" ht="13.8" hidden="false" customHeight="false" outlineLevel="0" collapsed="false">
      <c r="B52" s="212"/>
      <c r="C52" s="212"/>
      <c r="D52" s="212"/>
      <c r="E52" s="212"/>
      <c r="F52" s="212"/>
      <c r="G52" s="212"/>
      <c r="H52" s="212"/>
      <c r="I52" s="212"/>
      <c r="J52" s="212"/>
      <c r="K52" s="212"/>
      <c r="L52" s="212"/>
      <c r="M52" s="212"/>
      <c r="N52" s="212"/>
    </row>
    <row r="53" customFormat="false" ht="13.8" hidden="false" customHeight="false" outlineLevel="0" collapsed="false">
      <c r="B53" s="212"/>
      <c r="C53" s="212"/>
      <c r="D53" s="212"/>
      <c r="E53" s="212"/>
      <c r="F53" s="212"/>
      <c r="G53" s="212"/>
      <c r="H53" s="212"/>
      <c r="I53" s="212"/>
      <c r="J53" s="212"/>
      <c r="K53" s="212"/>
      <c r="L53" s="212"/>
      <c r="M53" s="212"/>
      <c r="N53" s="212"/>
    </row>
    <row r="54" customFormat="false" ht="13.8" hidden="false" customHeight="false" outlineLevel="0" collapsed="false">
      <c r="B54" s="212"/>
      <c r="C54" s="212"/>
      <c r="D54" s="212"/>
      <c r="E54" s="212"/>
      <c r="F54" s="212"/>
      <c r="G54" s="212"/>
      <c r="H54" s="212"/>
      <c r="I54" s="212"/>
      <c r="J54" s="212"/>
      <c r="K54" s="212"/>
      <c r="L54" s="212"/>
      <c r="M54" s="212"/>
      <c r="N54" s="212"/>
    </row>
    <row r="55" customFormat="false" ht="13.8" hidden="false" customHeight="false" outlineLevel="0" collapsed="false">
      <c r="B55" s="212"/>
      <c r="C55" s="212"/>
      <c r="D55" s="212"/>
      <c r="E55" s="212"/>
      <c r="F55" s="212"/>
      <c r="G55" s="212"/>
      <c r="H55" s="212"/>
      <c r="I55" s="212"/>
      <c r="J55" s="212"/>
      <c r="K55" s="212"/>
      <c r="L55" s="212"/>
      <c r="M55" s="212"/>
      <c r="N55" s="212"/>
    </row>
    <row r="56" customFormat="false" ht="13.8" hidden="false" customHeight="false" outlineLevel="0" collapsed="false">
      <c r="B56" s="212"/>
      <c r="C56" s="212"/>
      <c r="D56" s="212"/>
      <c r="E56" s="212"/>
      <c r="F56" s="212"/>
      <c r="G56" s="212"/>
      <c r="H56" s="212"/>
      <c r="I56" s="212"/>
      <c r="J56" s="212"/>
      <c r="K56" s="212"/>
      <c r="L56" s="212"/>
      <c r="M56" s="212"/>
      <c r="N56" s="212"/>
    </row>
    <row r="57" customFormat="false" ht="13.8" hidden="false" customHeight="false" outlineLevel="0" collapsed="false">
      <c r="B57" s="212"/>
      <c r="C57" s="212"/>
      <c r="D57" s="212"/>
      <c r="E57" s="212"/>
      <c r="F57" s="212"/>
      <c r="G57" s="212"/>
      <c r="H57" s="212"/>
      <c r="I57" s="212"/>
      <c r="J57" s="212"/>
      <c r="K57" s="212"/>
      <c r="L57" s="212"/>
      <c r="M57" s="212"/>
      <c r="N57" s="212"/>
    </row>
    <row r="58" customFormat="false" ht="13.8" hidden="false" customHeight="false" outlineLevel="0" collapsed="false">
      <c r="B58" s="212"/>
      <c r="C58" s="212"/>
      <c r="D58" s="212"/>
      <c r="E58" s="212"/>
      <c r="F58" s="212"/>
      <c r="G58" s="212"/>
      <c r="H58" s="212"/>
      <c r="I58" s="212"/>
      <c r="J58" s="212"/>
      <c r="K58" s="212"/>
      <c r="L58" s="212"/>
      <c r="M58" s="212"/>
      <c r="N58" s="212"/>
    </row>
    <row r="59" customFormat="false" ht="13.8" hidden="false" customHeight="false" outlineLevel="0" collapsed="false">
      <c r="B59" s="212"/>
      <c r="C59" s="212"/>
      <c r="D59" s="212"/>
      <c r="E59" s="212"/>
      <c r="F59" s="212"/>
      <c r="G59" s="212"/>
      <c r="H59" s="212"/>
      <c r="I59" s="212"/>
      <c r="J59" s="212"/>
      <c r="K59" s="212"/>
      <c r="L59" s="212"/>
      <c r="M59" s="212"/>
      <c r="N59" s="212"/>
    </row>
    <row r="60" customFormat="false" ht="13.8" hidden="false" customHeight="false" outlineLevel="0" collapsed="false">
      <c r="B60" s="212"/>
      <c r="C60" s="212"/>
      <c r="D60" s="212"/>
      <c r="E60" s="212"/>
      <c r="F60" s="212"/>
      <c r="G60" s="212"/>
      <c r="H60" s="212"/>
      <c r="I60" s="212"/>
      <c r="J60" s="212"/>
      <c r="K60" s="212"/>
      <c r="L60" s="212"/>
      <c r="M60" s="212"/>
      <c r="N60" s="212"/>
    </row>
    <row r="61" customFormat="false" ht="13.8" hidden="false" customHeight="false" outlineLevel="0" collapsed="false">
      <c r="B61" s="212"/>
      <c r="C61" s="212"/>
      <c r="D61" s="212"/>
      <c r="E61" s="212"/>
      <c r="F61" s="212"/>
      <c r="G61" s="212"/>
      <c r="H61" s="212"/>
      <c r="I61" s="212"/>
      <c r="J61" s="212"/>
      <c r="K61" s="212"/>
      <c r="L61" s="212"/>
      <c r="M61" s="212"/>
      <c r="N61" s="212"/>
    </row>
    <row r="62" customFormat="false" ht="13.8" hidden="false" customHeight="false" outlineLevel="0" collapsed="false">
      <c r="B62" s="212"/>
      <c r="C62" s="212"/>
      <c r="D62" s="212"/>
      <c r="E62" s="212"/>
      <c r="F62" s="212"/>
      <c r="G62" s="212"/>
      <c r="H62" s="212"/>
      <c r="I62" s="212"/>
      <c r="J62" s="212"/>
      <c r="K62" s="212"/>
      <c r="L62" s="212"/>
      <c r="M62" s="212"/>
      <c r="N62" s="212"/>
    </row>
    <row r="63" customFormat="false" ht="13.8" hidden="false" customHeight="false" outlineLevel="0" collapsed="false">
      <c r="B63" s="212"/>
      <c r="C63" s="212"/>
      <c r="D63" s="212"/>
      <c r="E63" s="212"/>
      <c r="F63" s="212"/>
      <c r="G63" s="212"/>
      <c r="H63" s="212"/>
      <c r="I63" s="212"/>
      <c r="J63" s="212"/>
      <c r="K63" s="212"/>
      <c r="L63" s="212"/>
      <c r="M63" s="212"/>
      <c r="N63" s="212"/>
    </row>
    <row r="64" customFormat="false" ht="13.8" hidden="false" customHeight="false" outlineLevel="0" collapsed="false">
      <c r="B64" s="212"/>
      <c r="C64" s="212"/>
      <c r="D64" s="212"/>
      <c r="E64" s="212"/>
      <c r="F64" s="212"/>
      <c r="G64" s="212"/>
      <c r="H64" s="212"/>
      <c r="I64" s="212"/>
      <c r="J64" s="212"/>
      <c r="K64" s="212"/>
      <c r="L64" s="212"/>
      <c r="M64" s="212"/>
      <c r="N64" s="212"/>
    </row>
    <row r="65" customFormat="false" ht="13.8" hidden="false" customHeight="false" outlineLevel="0" collapsed="false">
      <c r="B65" s="212"/>
      <c r="C65" s="212"/>
      <c r="D65" s="212"/>
      <c r="E65" s="212"/>
      <c r="F65" s="212"/>
      <c r="G65" s="212"/>
      <c r="H65" s="212"/>
      <c r="I65" s="212"/>
      <c r="J65" s="212"/>
      <c r="K65" s="212"/>
      <c r="L65" s="212"/>
      <c r="M65" s="212"/>
      <c r="N65" s="212"/>
    </row>
    <row r="66" customFormat="false" ht="13.8" hidden="false" customHeight="false" outlineLevel="0" collapsed="false">
      <c r="B66" s="212"/>
      <c r="C66" s="212"/>
      <c r="D66" s="212"/>
      <c r="E66" s="212"/>
      <c r="F66" s="212"/>
      <c r="G66" s="212"/>
      <c r="H66" s="212"/>
      <c r="I66" s="212"/>
      <c r="J66" s="212"/>
      <c r="K66" s="212"/>
      <c r="L66" s="212"/>
      <c r="M66" s="212"/>
      <c r="N66" s="212"/>
    </row>
    <row r="67" customFormat="false" ht="13.8" hidden="false" customHeight="false" outlineLevel="0" collapsed="false">
      <c r="B67" s="212"/>
      <c r="C67" s="212"/>
      <c r="D67" s="212"/>
      <c r="E67" s="212"/>
      <c r="F67" s="212"/>
      <c r="G67" s="212"/>
      <c r="H67" s="212"/>
      <c r="I67" s="212"/>
      <c r="J67" s="212"/>
      <c r="K67" s="212"/>
      <c r="L67" s="212"/>
      <c r="M67" s="212"/>
      <c r="N67" s="212"/>
    </row>
    <row r="68" customFormat="false" ht="13.8" hidden="false" customHeight="false" outlineLevel="0" collapsed="false">
      <c r="B68" s="212"/>
      <c r="C68" s="212"/>
      <c r="D68" s="212"/>
      <c r="E68" s="212"/>
      <c r="F68" s="212"/>
      <c r="G68" s="212"/>
      <c r="H68" s="212"/>
      <c r="I68" s="212"/>
      <c r="J68" s="212"/>
      <c r="K68" s="212"/>
      <c r="L68" s="212"/>
      <c r="M68" s="212"/>
      <c r="N68" s="212"/>
    </row>
    <row r="69" customFormat="false" ht="13.8" hidden="false" customHeight="false" outlineLevel="0" collapsed="false">
      <c r="B69" s="212"/>
      <c r="C69" s="212"/>
      <c r="D69" s="212"/>
      <c r="E69" s="212"/>
      <c r="F69" s="212"/>
      <c r="G69" s="212"/>
      <c r="H69" s="212"/>
      <c r="I69" s="212"/>
      <c r="J69" s="212"/>
      <c r="K69" s="212"/>
      <c r="L69" s="212"/>
      <c r="M69" s="212"/>
      <c r="N69" s="212"/>
    </row>
    <row r="70" customFormat="false" ht="13.8" hidden="false" customHeight="false" outlineLevel="0" collapsed="false">
      <c r="B70" s="212"/>
      <c r="C70" s="212"/>
      <c r="D70" s="212"/>
      <c r="E70" s="212"/>
      <c r="F70" s="212"/>
      <c r="G70" s="212"/>
      <c r="H70" s="212"/>
      <c r="I70" s="212"/>
      <c r="J70" s="212"/>
      <c r="K70" s="212"/>
      <c r="L70" s="212"/>
      <c r="M70" s="212"/>
      <c r="N70" s="212"/>
    </row>
    <row r="71" customFormat="false" ht="13.8" hidden="false" customHeight="false" outlineLevel="0" collapsed="false">
      <c r="B71" s="212"/>
      <c r="C71" s="212"/>
      <c r="D71" s="212"/>
      <c r="E71" s="212"/>
      <c r="F71" s="212"/>
      <c r="G71" s="212"/>
      <c r="H71" s="212"/>
      <c r="I71" s="212"/>
      <c r="J71" s="212"/>
      <c r="K71" s="212"/>
      <c r="L71" s="212"/>
      <c r="M71" s="212"/>
      <c r="N71" s="212"/>
    </row>
    <row r="72" customFormat="false" ht="13.8" hidden="false" customHeight="false" outlineLevel="0" collapsed="false">
      <c r="B72" s="212"/>
      <c r="C72" s="212"/>
      <c r="D72" s="212"/>
      <c r="E72" s="212"/>
      <c r="F72" s="212"/>
      <c r="G72" s="212"/>
      <c r="H72" s="212"/>
      <c r="I72" s="212"/>
      <c r="J72" s="212"/>
      <c r="K72" s="212"/>
      <c r="L72" s="212"/>
      <c r="M72" s="212"/>
      <c r="N72" s="212"/>
    </row>
    <row r="73" customFormat="false" ht="13.8" hidden="false" customHeight="false" outlineLevel="0" collapsed="false">
      <c r="B73" s="212"/>
      <c r="C73" s="212"/>
      <c r="D73" s="212"/>
      <c r="E73" s="212"/>
      <c r="F73" s="212"/>
      <c r="G73" s="212"/>
      <c r="H73" s="212"/>
      <c r="I73" s="212"/>
      <c r="J73" s="212"/>
      <c r="K73" s="212"/>
      <c r="L73" s="212"/>
      <c r="M73" s="212"/>
      <c r="N73" s="212"/>
    </row>
    <row r="74" customFormat="false" ht="13.8" hidden="false" customHeight="false" outlineLevel="0" collapsed="false">
      <c r="B74" s="212"/>
      <c r="C74" s="212"/>
      <c r="D74" s="212"/>
      <c r="E74" s="212"/>
      <c r="F74" s="212"/>
      <c r="G74" s="212"/>
      <c r="H74" s="212"/>
      <c r="I74" s="212"/>
      <c r="J74" s="212"/>
      <c r="K74" s="212"/>
      <c r="L74" s="212"/>
      <c r="M74" s="212"/>
      <c r="N74" s="212"/>
    </row>
    <row r="75" customFormat="false" ht="13.8" hidden="false" customHeight="false" outlineLevel="0" collapsed="false">
      <c r="B75" s="212"/>
      <c r="C75" s="212"/>
      <c r="D75" s="212"/>
      <c r="E75" s="212"/>
      <c r="F75" s="212"/>
      <c r="G75" s="212"/>
      <c r="H75" s="212"/>
      <c r="I75" s="212"/>
      <c r="J75" s="212"/>
      <c r="K75" s="212"/>
      <c r="L75" s="212"/>
      <c r="M75" s="212"/>
      <c r="N75" s="212"/>
    </row>
    <row r="76" customFormat="false" ht="13.8" hidden="false" customHeight="false" outlineLevel="0" collapsed="false">
      <c r="B76" s="212"/>
      <c r="C76" s="212"/>
      <c r="D76" s="212"/>
      <c r="E76" s="212"/>
      <c r="F76" s="212"/>
      <c r="G76" s="212"/>
      <c r="H76" s="212"/>
      <c r="I76" s="212"/>
      <c r="J76" s="212"/>
      <c r="K76" s="212"/>
      <c r="L76" s="212"/>
      <c r="M76" s="212"/>
      <c r="N76" s="212"/>
    </row>
    <row r="77" customFormat="false" ht="13.8" hidden="false" customHeight="false" outlineLevel="0" collapsed="false">
      <c r="B77" s="212"/>
      <c r="C77" s="212"/>
      <c r="D77" s="212"/>
      <c r="E77" s="212"/>
      <c r="F77" s="212"/>
      <c r="G77" s="212"/>
      <c r="H77" s="212"/>
      <c r="I77" s="212"/>
      <c r="J77" s="212"/>
      <c r="K77" s="212"/>
      <c r="L77" s="212"/>
      <c r="M77" s="212"/>
      <c r="N77" s="212"/>
    </row>
    <row r="78" customFormat="false" ht="13.8" hidden="false" customHeight="false" outlineLevel="0" collapsed="false">
      <c r="B78" s="212"/>
      <c r="C78" s="212"/>
      <c r="D78" s="212"/>
      <c r="E78" s="212"/>
      <c r="F78" s="212"/>
      <c r="G78" s="212"/>
      <c r="H78" s="212"/>
      <c r="I78" s="212"/>
      <c r="J78" s="212"/>
      <c r="K78" s="212"/>
      <c r="L78" s="212"/>
      <c r="M78" s="212"/>
      <c r="N78" s="212"/>
    </row>
    <row r="79" customFormat="false" ht="13.8" hidden="false" customHeight="false" outlineLevel="0" collapsed="false">
      <c r="B79" s="212"/>
      <c r="C79" s="212"/>
      <c r="D79" s="212"/>
      <c r="E79" s="212"/>
      <c r="F79" s="212"/>
      <c r="G79" s="212"/>
      <c r="H79" s="212"/>
      <c r="I79" s="212"/>
      <c r="J79" s="212"/>
      <c r="K79" s="212"/>
      <c r="L79" s="212"/>
      <c r="M79" s="212"/>
      <c r="N79" s="212"/>
    </row>
    <row r="80" customFormat="false" ht="13.8" hidden="false" customHeight="false" outlineLevel="0" collapsed="false">
      <c r="B80" s="212"/>
      <c r="C80" s="212"/>
      <c r="D80" s="212"/>
      <c r="E80" s="212"/>
      <c r="F80" s="212"/>
      <c r="G80" s="212"/>
      <c r="H80" s="212"/>
      <c r="I80" s="212"/>
      <c r="J80" s="212"/>
      <c r="K80" s="212"/>
      <c r="L80" s="212"/>
      <c r="M80" s="212"/>
      <c r="N80" s="212"/>
    </row>
    <row r="81" customFormat="false" ht="13.8" hidden="false" customHeight="false" outlineLevel="0" collapsed="false">
      <c r="B81" s="212"/>
      <c r="C81" s="212"/>
      <c r="D81" s="212"/>
      <c r="E81" s="212"/>
      <c r="F81" s="212"/>
      <c r="G81" s="212"/>
      <c r="H81" s="212"/>
      <c r="I81" s="212"/>
      <c r="J81" s="212"/>
      <c r="K81" s="212"/>
      <c r="L81" s="212"/>
      <c r="M81" s="212"/>
      <c r="N81" s="212"/>
    </row>
    <row r="82" customFormat="false" ht="13.8" hidden="false" customHeight="false" outlineLevel="0" collapsed="false">
      <c r="B82" s="212"/>
      <c r="C82" s="212"/>
      <c r="D82" s="212"/>
      <c r="E82" s="212"/>
      <c r="F82" s="212"/>
      <c r="G82" s="212"/>
      <c r="H82" s="212"/>
      <c r="I82" s="212"/>
      <c r="J82" s="212"/>
      <c r="K82" s="212"/>
      <c r="L82" s="212"/>
      <c r="M82" s="212"/>
      <c r="N82" s="212"/>
    </row>
    <row r="83" customFormat="false" ht="13.8" hidden="false" customHeight="false" outlineLevel="0" collapsed="false">
      <c r="B83" s="212"/>
      <c r="C83" s="212"/>
      <c r="D83" s="212"/>
      <c r="E83" s="212"/>
      <c r="F83" s="212"/>
      <c r="G83" s="212"/>
      <c r="H83" s="212"/>
      <c r="I83" s="212"/>
      <c r="J83" s="212"/>
      <c r="K83" s="212"/>
      <c r="L83" s="212"/>
      <c r="M83" s="212"/>
      <c r="N83" s="212"/>
    </row>
    <row r="84" customFormat="false" ht="13.8" hidden="false" customHeight="false" outlineLevel="0" collapsed="false">
      <c r="B84" s="212"/>
      <c r="C84" s="212"/>
      <c r="D84" s="212"/>
      <c r="E84" s="212"/>
      <c r="F84" s="212"/>
      <c r="G84" s="212"/>
      <c r="H84" s="212"/>
      <c r="I84" s="212"/>
      <c r="J84" s="212"/>
      <c r="K84" s="212"/>
      <c r="L84" s="212"/>
      <c r="M84" s="212"/>
      <c r="N84" s="212"/>
    </row>
    <row r="85" customFormat="false" ht="13.8" hidden="false" customHeight="false" outlineLevel="0" collapsed="false">
      <c r="B85" s="212"/>
      <c r="C85" s="212"/>
      <c r="D85" s="212"/>
      <c r="E85" s="212"/>
      <c r="F85" s="212"/>
      <c r="G85" s="212"/>
      <c r="H85" s="212"/>
      <c r="I85" s="212"/>
      <c r="J85" s="212"/>
      <c r="K85" s="212"/>
      <c r="L85" s="212"/>
      <c r="M85" s="212"/>
      <c r="N85" s="212"/>
    </row>
    <row r="86" customFormat="false" ht="13.8" hidden="false" customHeight="false" outlineLevel="0" collapsed="false">
      <c r="B86" s="212"/>
      <c r="C86" s="212"/>
      <c r="D86" s="212"/>
      <c r="E86" s="212"/>
      <c r="F86" s="212"/>
      <c r="G86" s="212"/>
      <c r="H86" s="212"/>
      <c r="I86" s="212"/>
      <c r="J86" s="212"/>
      <c r="K86" s="212"/>
      <c r="L86" s="212"/>
      <c r="M86" s="212"/>
      <c r="N86" s="212"/>
    </row>
    <row r="87" customFormat="false" ht="13.8" hidden="false" customHeight="false" outlineLevel="0" collapsed="false">
      <c r="B87" s="212"/>
      <c r="C87" s="212"/>
      <c r="D87" s="212"/>
      <c r="E87" s="212"/>
      <c r="F87" s="212"/>
      <c r="G87" s="212"/>
      <c r="H87" s="212"/>
      <c r="I87" s="212"/>
      <c r="J87" s="212"/>
      <c r="K87" s="212"/>
      <c r="L87" s="212"/>
      <c r="M87" s="212"/>
      <c r="N87" s="212"/>
    </row>
    <row r="88" customFormat="false" ht="13.8" hidden="false" customHeight="false" outlineLevel="0" collapsed="false">
      <c r="B88" s="212"/>
      <c r="C88" s="212"/>
      <c r="D88" s="212"/>
      <c r="E88" s="212"/>
      <c r="F88" s="212"/>
      <c r="G88" s="212"/>
      <c r="H88" s="212"/>
      <c r="I88" s="212"/>
      <c r="J88" s="212"/>
      <c r="K88" s="212"/>
      <c r="L88" s="212"/>
      <c r="M88" s="212"/>
      <c r="N88" s="212"/>
    </row>
    <row r="89" customFormat="false" ht="13.8" hidden="false" customHeight="false" outlineLevel="0" collapsed="false">
      <c r="B89" s="212"/>
      <c r="C89" s="212"/>
      <c r="D89" s="212"/>
      <c r="E89" s="212"/>
      <c r="F89" s="212"/>
      <c r="G89" s="212"/>
      <c r="H89" s="212"/>
      <c r="I89" s="212"/>
      <c r="J89" s="212"/>
      <c r="K89" s="212"/>
      <c r="L89" s="212"/>
      <c r="M89" s="212"/>
      <c r="N89" s="212"/>
    </row>
    <row r="90" customFormat="false" ht="13.8" hidden="false" customHeight="false" outlineLevel="0" collapsed="false">
      <c r="B90" s="212"/>
      <c r="C90" s="212"/>
      <c r="D90" s="212"/>
      <c r="E90" s="212"/>
      <c r="F90" s="212"/>
      <c r="G90" s="212"/>
      <c r="H90" s="212"/>
      <c r="I90" s="212"/>
      <c r="J90" s="212"/>
      <c r="K90" s="212"/>
      <c r="L90" s="212"/>
      <c r="M90" s="212"/>
      <c r="N90" s="212"/>
    </row>
    <row r="91" customFormat="false" ht="13.8" hidden="false" customHeight="false" outlineLevel="0" collapsed="false">
      <c r="B91" s="212"/>
      <c r="C91" s="212"/>
      <c r="D91" s="212"/>
      <c r="E91" s="212"/>
      <c r="F91" s="212"/>
      <c r="G91" s="212"/>
      <c r="H91" s="212"/>
      <c r="I91" s="212"/>
      <c r="J91" s="212"/>
      <c r="K91" s="212"/>
      <c r="L91" s="212"/>
      <c r="M91" s="212"/>
      <c r="N91" s="212"/>
    </row>
    <row r="92" customFormat="false" ht="13.8" hidden="false" customHeight="false" outlineLevel="0" collapsed="false">
      <c r="B92" s="212"/>
      <c r="C92" s="212"/>
      <c r="D92" s="212"/>
      <c r="E92" s="212"/>
      <c r="F92" s="212"/>
      <c r="G92" s="212"/>
      <c r="H92" s="212"/>
      <c r="I92" s="212"/>
      <c r="J92" s="212"/>
      <c r="K92" s="212"/>
      <c r="L92" s="212"/>
      <c r="M92" s="212"/>
      <c r="N92" s="212"/>
    </row>
    <row r="93" customFormat="false" ht="13.8" hidden="false" customHeight="false" outlineLevel="0" collapsed="false">
      <c r="B93" s="212"/>
      <c r="C93" s="212"/>
      <c r="D93" s="212"/>
      <c r="E93" s="212"/>
      <c r="F93" s="212"/>
      <c r="G93" s="212"/>
      <c r="H93" s="212"/>
      <c r="I93" s="212"/>
      <c r="J93" s="212"/>
      <c r="K93" s="212"/>
      <c r="L93" s="212"/>
      <c r="M93" s="212"/>
      <c r="N93" s="212"/>
    </row>
    <row r="94" customFormat="false" ht="13.8" hidden="false" customHeight="false" outlineLevel="0" collapsed="false">
      <c r="B94" s="212"/>
      <c r="C94" s="212"/>
      <c r="D94" s="212"/>
      <c r="E94" s="212"/>
      <c r="F94" s="212"/>
      <c r="G94" s="212"/>
      <c r="H94" s="212"/>
      <c r="I94" s="212"/>
      <c r="J94" s="212"/>
      <c r="K94" s="212"/>
      <c r="L94" s="212"/>
      <c r="M94" s="212"/>
      <c r="N94" s="212"/>
    </row>
    <row r="95" customFormat="false" ht="13.8" hidden="false" customHeight="false" outlineLevel="0" collapsed="false">
      <c r="B95" s="212"/>
      <c r="C95" s="212"/>
      <c r="D95" s="212"/>
      <c r="E95" s="212"/>
      <c r="F95" s="212"/>
      <c r="G95" s="212"/>
      <c r="H95" s="212"/>
      <c r="I95" s="212"/>
      <c r="J95" s="212"/>
      <c r="K95" s="212"/>
      <c r="L95" s="212"/>
      <c r="M95" s="212"/>
      <c r="N95" s="212"/>
    </row>
    <row r="96" customFormat="false" ht="13.8" hidden="false" customHeight="false" outlineLevel="0" collapsed="false">
      <c r="B96" s="212"/>
      <c r="C96" s="212"/>
      <c r="D96" s="212"/>
      <c r="E96" s="212"/>
      <c r="F96" s="212"/>
      <c r="G96" s="212"/>
      <c r="H96" s="212"/>
      <c r="I96" s="212"/>
      <c r="J96" s="212"/>
      <c r="K96" s="212"/>
      <c r="L96" s="212"/>
      <c r="M96" s="212"/>
      <c r="N96" s="212"/>
    </row>
    <row r="97" customFormat="false" ht="13.8" hidden="false" customHeight="false" outlineLevel="0" collapsed="false">
      <c r="B97" s="212"/>
      <c r="C97" s="212"/>
      <c r="D97" s="212"/>
      <c r="E97" s="212"/>
      <c r="F97" s="212"/>
      <c r="G97" s="212"/>
      <c r="H97" s="212"/>
      <c r="I97" s="212"/>
      <c r="J97" s="212"/>
      <c r="K97" s="212"/>
      <c r="L97" s="212"/>
      <c r="M97" s="212"/>
      <c r="N97" s="212"/>
    </row>
    <row r="98" customFormat="false" ht="13.8" hidden="false" customHeight="false" outlineLevel="0" collapsed="false">
      <c r="B98" s="212"/>
      <c r="C98" s="212"/>
      <c r="D98" s="212"/>
      <c r="E98" s="212"/>
      <c r="F98" s="212"/>
      <c r="G98" s="212"/>
      <c r="H98" s="212"/>
      <c r="I98" s="212"/>
      <c r="J98" s="212"/>
      <c r="K98" s="212"/>
      <c r="L98" s="212"/>
      <c r="M98" s="212"/>
      <c r="N98" s="212"/>
    </row>
    <row r="99" customFormat="false" ht="13.8" hidden="false" customHeight="false" outlineLevel="0" collapsed="false">
      <c r="B99" s="212"/>
      <c r="C99" s="212"/>
      <c r="D99" s="212"/>
      <c r="E99" s="212"/>
      <c r="F99" s="212"/>
      <c r="G99" s="212"/>
      <c r="H99" s="212"/>
      <c r="I99" s="212"/>
      <c r="J99" s="212"/>
      <c r="K99" s="212"/>
      <c r="L99" s="212"/>
      <c r="M99" s="212"/>
      <c r="N99" s="212"/>
    </row>
    <row r="100" customFormat="false" ht="13.8" hidden="false" customHeight="false" outlineLevel="0" collapsed="false">
      <c r="B100" s="212"/>
      <c r="C100" s="212"/>
      <c r="D100" s="212"/>
      <c r="E100" s="212"/>
      <c r="F100" s="212"/>
      <c r="G100" s="212"/>
      <c r="H100" s="212"/>
      <c r="I100" s="212"/>
      <c r="J100" s="212"/>
      <c r="K100" s="212"/>
      <c r="L100" s="212"/>
      <c r="M100" s="212"/>
      <c r="N100" s="212"/>
    </row>
    <row r="101" customFormat="false" ht="13.8" hidden="false" customHeight="false" outlineLevel="0" collapsed="false">
      <c r="B101" s="212"/>
      <c r="C101" s="212"/>
      <c r="D101" s="212"/>
      <c r="E101" s="212"/>
      <c r="F101" s="212"/>
      <c r="G101" s="212"/>
      <c r="H101" s="212"/>
      <c r="I101" s="212"/>
      <c r="J101" s="212"/>
      <c r="K101" s="212"/>
      <c r="L101" s="212"/>
      <c r="M101" s="212"/>
      <c r="N101" s="212"/>
    </row>
    <row r="102" customFormat="false" ht="13.8" hidden="false" customHeight="false" outlineLevel="0" collapsed="false">
      <c r="B102" s="212"/>
      <c r="C102" s="212"/>
      <c r="D102" s="212"/>
      <c r="E102" s="212"/>
      <c r="F102" s="212"/>
      <c r="G102" s="212"/>
      <c r="H102" s="212"/>
      <c r="I102" s="212"/>
      <c r="J102" s="212"/>
      <c r="K102" s="212"/>
      <c r="L102" s="212"/>
      <c r="M102" s="212"/>
      <c r="N102" s="212"/>
    </row>
    <row r="103" customFormat="false" ht="13.8" hidden="false" customHeight="false" outlineLevel="0" collapsed="false">
      <c r="B103" s="212"/>
      <c r="C103" s="212"/>
      <c r="D103" s="212"/>
      <c r="E103" s="212"/>
      <c r="F103" s="212"/>
      <c r="G103" s="212"/>
      <c r="H103" s="212"/>
      <c r="I103" s="212"/>
      <c r="J103" s="212"/>
      <c r="K103" s="212"/>
      <c r="L103" s="212"/>
      <c r="M103" s="212"/>
      <c r="N103" s="212"/>
    </row>
    <row r="104" customFormat="false" ht="13.8" hidden="false" customHeight="false" outlineLevel="0" collapsed="false">
      <c r="B104" s="212"/>
      <c r="C104" s="212"/>
      <c r="D104" s="212"/>
      <c r="E104" s="212"/>
      <c r="F104" s="212"/>
      <c r="G104" s="212"/>
      <c r="H104" s="212"/>
      <c r="I104" s="212"/>
      <c r="J104" s="212"/>
      <c r="K104" s="212"/>
      <c r="L104" s="212"/>
      <c r="M104" s="212"/>
      <c r="N104" s="212"/>
    </row>
    <row r="105" customFormat="false" ht="13.8" hidden="false" customHeight="false" outlineLevel="0" collapsed="false">
      <c r="B105" s="212"/>
      <c r="C105" s="212"/>
      <c r="D105" s="212"/>
      <c r="E105" s="212"/>
      <c r="F105" s="212"/>
      <c r="G105" s="212"/>
      <c r="H105" s="212"/>
      <c r="I105" s="212"/>
      <c r="J105" s="212"/>
      <c r="K105" s="212"/>
      <c r="L105" s="212"/>
      <c r="M105" s="212"/>
      <c r="N105" s="212"/>
    </row>
    <row r="106" customFormat="false" ht="13.8" hidden="false" customHeight="false" outlineLevel="0" collapsed="false">
      <c r="B106" s="212"/>
      <c r="C106" s="212"/>
      <c r="D106" s="212"/>
      <c r="E106" s="212"/>
      <c r="F106" s="212"/>
      <c r="G106" s="212"/>
      <c r="H106" s="212"/>
      <c r="I106" s="212"/>
      <c r="J106" s="212"/>
      <c r="K106" s="212"/>
      <c r="L106" s="212"/>
      <c r="M106" s="212"/>
      <c r="N106" s="212"/>
    </row>
    <row r="107" customFormat="false" ht="13.8" hidden="false" customHeight="false" outlineLevel="0" collapsed="false">
      <c r="B107" s="212"/>
      <c r="C107" s="212"/>
      <c r="D107" s="212"/>
      <c r="E107" s="212"/>
      <c r="F107" s="212"/>
      <c r="G107" s="212"/>
      <c r="H107" s="212"/>
      <c r="I107" s="212"/>
      <c r="J107" s="212"/>
      <c r="K107" s="212"/>
      <c r="L107" s="212"/>
      <c r="M107" s="212"/>
      <c r="N107" s="212"/>
    </row>
    <row r="108" customFormat="false" ht="13.8" hidden="false" customHeight="false" outlineLevel="0" collapsed="false">
      <c r="B108" s="212"/>
      <c r="C108" s="212"/>
      <c r="D108" s="212"/>
      <c r="E108" s="212"/>
      <c r="F108" s="212"/>
      <c r="G108" s="212"/>
      <c r="H108" s="212"/>
      <c r="I108" s="212"/>
      <c r="J108" s="212"/>
      <c r="K108" s="212"/>
      <c r="L108" s="212"/>
      <c r="M108" s="212"/>
      <c r="N108" s="212"/>
    </row>
    <row r="109" customFormat="false" ht="13.8" hidden="false" customHeight="false" outlineLevel="0" collapsed="false">
      <c r="B109" s="212"/>
      <c r="C109" s="212"/>
      <c r="D109" s="212"/>
      <c r="E109" s="212"/>
      <c r="F109" s="212"/>
      <c r="G109" s="212"/>
      <c r="H109" s="212"/>
      <c r="I109" s="212"/>
      <c r="J109" s="212"/>
      <c r="K109" s="212"/>
      <c r="L109" s="212"/>
      <c r="M109" s="212"/>
      <c r="N109" s="212"/>
    </row>
    <row r="110" customFormat="false" ht="13.8" hidden="false" customHeight="false" outlineLevel="0" collapsed="false">
      <c r="B110" s="212"/>
      <c r="C110" s="212"/>
      <c r="D110" s="212"/>
      <c r="E110" s="212"/>
      <c r="F110" s="212"/>
      <c r="G110" s="212"/>
      <c r="H110" s="212"/>
      <c r="I110" s="212"/>
      <c r="J110" s="212"/>
      <c r="K110" s="212"/>
      <c r="L110" s="212"/>
      <c r="M110" s="212"/>
      <c r="N110" s="212"/>
    </row>
    <row r="111" customFormat="false" ht="13.8" hidden="false" customHeight="false" outlineLevel="0" collapsed="false">
      <c r="B111" s="212"/>
      <c r="C111" s="212"/>
      <c r="D111" s="212"/>
      <c r="E111" s="212"/>
      <c r="F111" s="212"/>
      <c r="G111" s="212"/>
      <c r="H111" s="212"/>
      <c r="I111" s="212"/>
      <c r="J111" s="212"/>
      <c r="K111" s="212"/>
      <c r="L111" s="212"/>
      <c r="M111" s="212"/>
      <c r="N111" s="212"/>
    </row>
    <row r="112" customFormat="false" ht="13.8" hidden="false" customHeight="false" outlineLevel="0" collapsed="false">
      <c r="B112" s="212"/>
      <c r="C112" s="212"/>
      <c r="D112" s="212"/>
      <c r="E112" s="212"/>
      <c r="F112" s="212"/>
      <c r="G112" s="212"/>
      <c r="H112" s="212"/>
      <c r="I112" s="212"/>
      <c r="J112" s="212"/>
      <c r="K112" s="212"/>
      <c r="L112" s="212"/>
      <c r="M112" s="212"/>
      <c r="N112" s="212"/>
    </row>
    <row r="113" customFormat="false" ht="13.8" hidden="false" customHeight="false" outlineLevel="0" collapsed="false">
      <c r="B113" s="212"/>
      <c r="C113" s="212"/>
      <c r="D113" s="212"/>
      <c r="E113" s="212"/>
      <c r="F113" s="212"/>
      <c r="G113" s="212"/>
      <c r="H113" s="212"/>
      <c r="I113" s="212"/>
      <c r="J113" s="212"/>
      <c r="K113" s="212"/>
      <c r="L113" s="212"/>
      <c r="M113" s="212"/>
      <c r="N113" s="212"/>
    </row>
    <row r="114" customFormat="false" ht="13.8" hidden="false" customHeight="false" outlineLevel="0" collapsed="false">
      <c r="B114" s="212"/>
      <c r="C114" s="212"/>
      <c r="D114" s="212"/>
      <c r="E114" s="212"/>
      <c r="F114" s="212"/>
      <c r="G114" s="212"/>
      <c r="H114" s="212"/>
      <c r="I114" s="212"/>
      <c r="J114" s="212"/>
      <c r="K114" s="212"/>
      <c r="L114" s="212"/>
      <c r="M114" s="212"/>
      <c r="N114" s="212"/>
    </row>
    <row r="115" customFormat="false" ht="13.8" hidden="false" customHeight="false" outlineLevel="0" collapsed="false">
      <c r="B115" s="212"/>
      <c r="C115" s="212"/>
      <c r="D115" s="212"/>
      <c r="E115" s="212"/>
      <c r="F115" s="212"/>
      <c r="G115" s="212"/>
      <c r="H115" s="212"/>
      <c r="I115" s="212"/>
      <c r="J115" s="212"/>
      <c r="K115" s="212"/>
      <c r="L115" s="212"/>
      <c r="M115" s="212"/>
      <c r="N115" s="212"/>
    </row>
    <row r="116" customFormat="false" ht="13.8" hidden="false" customHeight="false" outlineLevel="0" collapsed="false">
      <c r="B116" s="212"/>
      <c r="C116" s="212"/>
      <c r="D116" s="212"/>
      <c r="E116" s="212"/>
      <c r="F116" s="212"/>
      <c r="G116" s="212"/>
      <c r="H116" s="212"/>
      <c r="I116" s="212"/>
      <c r="J116" s="212"/>
      <c r="K116" s="212"/>
      <c r="L116" s="212"/>
      <c r="M116" s="212"/>
      <c r="N116" s="212"/>
    </row>
    <row r="117" customFormat="false" ht="13.8" hidden="false" customHeight="false" outlineLevel="0" collapsed="false">
      <c r="B117" s="212"/>
      <c r="C117" s="212"/>
      <c r="D117" s="212"/>
      <c r="E117" s="212"/>
      <c r="F117" s="212"/>
      <c r="G117" s="212"/>
      <c r="H117" s="212"/>
      <c r="I117" s="212"/>
      <c r="J117" s="212"/>
      <c r="K117" s="212"/>
      <c r="L117" s="212"/>
      <c r="M117" s="212"/>
      <c r="N117" s="212"/>
    </row>
    <row r="118" customFormat="false" ht="13.8" hidden="false" customHeight="false" outlineLevel="0" collapsed="false">
      <c r="B118" s="212"/>
      <c r="C118" s="212"/>
      <c r="D118" s="212"/>
      <c r="E118" s="212"/>
      <c r="F118" s="212"/>
      <c r="G118" s="212"/>
      <c r="H118" s="212"/>
      <c r="I118" s="212"/>
      <c r="J118" s="212"/>
      <c r="K118" s="212"/>
      <c r="L118" s="212"/>
      <c r="M118" s="212"/>
      <c r="N118" s="212"/>
    </row>
    <row r="119" customFormat="false" ht="13.8" hidden="false" customHeight="false" outlineLevel="0" collapsed="false">
      <c r="B119" s="212"/>
      <c r="C119" s="212"/>
      <c r="D119" s="212"/>
      <c r="E119" s="212"/>
      <c r="F119" s="212"/>
      <c r="G119" s="212"/>
      <c r="H119" s="212"/>
      <c r="I119" s="212"/>
      <c r="J119" s="212"/>
      <c r="K119" s="212"/>
      <c r="L119" s="212"/>
      <c r="M119" s="212"/>
      <c r="N119" s="212"/>
    </row>
    <row r="120" customFormat="false" ht="13.8" hidden="false" customHeight="false" outlineLevel="0" collapsed="false">
      <c r="B120" s="212"/>
      <c r="C120" s="212"/>
      <c r="D120" s="212"/>
      <c r="E120" s="212"/>
      <c r="F120" s="212"/>
      <c r="G120" s="212"/>
      <c r="H120" s="212"/>
      <c r="I120" s="212"/>
      <c r="J120" s="212"/>
      <c r="K120" s="212"/>
      <c r="L120" s="212"/>
      <c r="M120" s="212"/>
      <c r="N120" s="212"/>
    </row>
    <row r="121" customFormat="false" ht="13.8" hidden="false" customHeight="false" outlineLevel="0" collapsed="false">
      <c r="B121" s="212"/>
      <c r="C121" s="212"/>
      <c r="D121" s="212"/>
      <c r="E121" s="212"/>
      <c r="F121" s="212"/>
      <c r="G121" s="212"/>
      <c r="H121" s="212"/>
      <c r="I121" s="212"/>
      <c r="J121" s="212"/>
      <c r="K121" s="212"/>
      <c r="L121" s="212"/>
      <c r="M121" s="212"/>
      <c r="N121" s="212"/>
    </row>
    <row r="122" customFormat="false" ht="13.8" hidden="false" customHeight="false" outlineLevel="0" collapsed="false">
      <c r="B122" s="212"/>
      <c r="C122" s="212"/>
      <c r="D122" s="212"/>
      <c r="E122" s="212"/>
      <c r="F122" s="212"/>
      <c r="G122" s="212"/>
      <c r="H122" s="212"/>
      <c r="I122" s="212"/>
      <c r="J122" s="212"/>
      <c r="K122" s="212"/>
      <c r="L122" s="212"/>
      <c r="M122" s="212"/>
      <c r="N122" s="212"/>
    </row>
    <row r="123" customFormat="false" ht="13.8" hidden="false" customHeight="false" outlineLevel="0" collapsed="false">
      <c r="B123" s="212"/>
      <c r="C123" s="212"/>
      <c r="D123" s="212"/>
      <c r="E123" s="212"/>
      <c r="F123" s="212"/>
      <c r="G123" s="212"/>
      <c r="H123" s="212"/>
      <c r="I123" s="212"/>
      <c r="J123" s="212"/>
      <c r="K123" s="212"/>
      <c r="L123" s="212"/>
      <c r="M123" s="212"/>
      <c r="N123" s="212"/>
    </row>
    <row r="124" customFormat="false" ht="13.8" hidden="false" customHeight="false" outlineLevel="0" collapsed="false">
      <c r="B124" s="212"/>
      <c r="C124" s="212"/>
      <c r="D124" s="212"/>
      <c r="E124" s="212"/>
      <c r="F124" s="212"/>
      <c r="G124" s="212"/>
      <c r="H124" s="212"/>
      <c r="I124" s="212"/>
      <c r="J124" s="212"/>
      <c r="K124" s="212"/>
      <c r="L124" s="212"/>
      <c r="M124" s="212"/>
      <c r="N124" s="212"/>
    </row>
    <row r="125" customFormat="false" ht="13.8" hidden="false" customHeight="false" outlineLevel="0" collapsed="false">
      <c r="B125" s="212"/>
      <c r="C125" s="212"/>
      <c r="D125" s="212"/>
      <c r="E125" s="212"/>
      <c r="F125" s="212"/>
      <c r="G125" s="212"/>
      <c r="H125" s="212"/>
      <c r="I125" s="212"/>
      <c r="J125" s="212"/>
      <c r="K125" s="212"/>
      <c r="L125" s="212"/>
      <c r="M125" s="212"/>
      <c r="N125" s="212"/>
    </row>
    <row r="126" customFormat="false" ht="13.8" hidden="false" customHeight="false" outlineLevel="0" collapsed="false">
      <c r="B126" s="212"/>
      <c r="C126" s="212"/>
      <c r="D126" s="212"/>
      <c r="E126" s="212"/>
      <c r="F126" s="212"/>
      <c r="G126" s="212"/>
      <c r="H126" s="212"/>
      <c r="I126" s="212"/>
      <c r="J126" s="212"/>
      <c r="K126" s="212"/>
      <c r="L126" s="212"/>
      <c r="M126" s="212"/>
      <c r="N126" s="212"/>
    </row>
    <row r="127" customFormat="false" ht="13.8" hidden="false" customHeight="false" outlineLevel="0" collapsed="false">
      <c r="B127" s="212"/>
      <c r="C127" s="212"/>
      <c r="D127" s="212"/>
      <c r="E127" s="212"/>
      <c r="F127" s="212"/>
      <c r="G127" s="212"/>
      <c r="H127" s="212"/>
      <c r="I127" s="212"/>
      <c r="J127" s="212"/>
      <c r="K127" s="212"/>
      <c r="L127" s="212"/>
      <c r="M127" s="212"/>
      <c r="N127" s="212"/>
    </row>
    <row r="128" customFormat="false" ht="13.8" hidden="false" customHeight="false" outlineLevel="0" collapsed="false">
      <c r="B128" s="212"/>
      <c r="C128" s="212"/>
      <c r="D128" s="212"/>
      <c r="E128" s="212"/>
      <c r="F128" s="212"/>
      <c r="G128" s="212"/>
      <c r="H128" s="212"/>
      <c r="I128" s="212"/>
      <c r="J128" s="212"/>
      <c r="K128" s="212"/>
      <c r="L128" s="212"/>
      <c r="M128" s="212"/>
      <c r="N128" s="212"/>
    </row>
    <row r="129" customFormat="false" ht="13.8" hidden="false" customHeight="false" outlineLevel="0" collapsed="false">
      <c r="B129" s="212"/>
      <c r="C129" s="212"/>
      <c r="D129" s="212"/>
      <c r="E129" s="212"/>
      <c r="F129" s="212"/>
      <c r="G129" s="212"/>
      <c r="H129" s="212"/>
      <c r="I129" s="212"/>
      <c r="J129" s="212"/>
      <c r="K129" s="212"/>
      <c r="L129" s="212"/>
      <c r="M129" s="212"/>
      <c r="N129" s="212"/>
    </row>
    <row r="130" customFormat="false" ht="13.8" hidden="false" customHeight="false" outlineLevel="0" collapsed="false">
      <c r="B130" s="212"/>
      <c r="C130" s="212"/>
      <c r="D130" s="212"/>
      <c r="E130" s="212"/>
      <c r="F130" s="212"/>
      <c r="G130" s="212"/>
      <c r="H130" s="212"/>
      <c r="I130" s="212"/>
      <c r="J130" s="212"/>
      <c r="K130" s="212"/>
      <c r="L130" s="212"/>
      <c r="M130" s="212"/>
      <c r="N130" s="212"/>
    </row>
    <row r="131" customFormat="false" ht="13.8" hidden="false" customHeight="false" outlineLevel="0" collapsed="false">
      <c r="B131" s="212"/>
      <c r="C131" s="212"/>
      <c r="D131" s="212"/>
      <c r="E131" s="212"/>
      <c r="F131" s="212"/>
      <c r="G131" s="212"/>
      <c r="H131" s="212"/>
      <c r="I131" s="212"/>
      <c r="J131" s="212"/>
      <c r="K131" s="212"/>
      <c r="L131" s="212"/>
      <c r="M131" s="212"/>
      <c r="N131" s="212"/>
    </row>
    <row r="132" customFormat="false" ht="13.8" hidden="false" customHeight="false" outlineLevel="0" collapsed="false">
      <c r="B132" s="212"/>
      <c r="C132" s="212"/>
      <c r="D132" s="212"/>
      <c r="E132" s="212"/>
      <c r="F132" s="212"/>
      <c r="G132" s="212"/>
      <c r="H132" s="212"/>
      <c r="I132" s="212"/>
      <c r="J132" s="212"/>
      <c r="K132" s="212"/>
      <c r="L132" s="212"/>
      <c r="M132" s="212"/>
      <c r="N132" s="212"/>
    </row>
    <row r="133" customFormat="false" ht="13.8" hidden="false" customHeight="false" outlineLevel="0" collapsed="false">
      <c r="B133" s="212"/>
      <c r="C133" s="212"/>
      <c r="D133" s="212"/>
      <c r="E133" s="212"/>
      <c r="F133" s="212"/>
      <c r="G133" s="212"/>
      <c r="H133" s="212"/>
      <c r="I133" s="212"/>
      <c r="J133" s="212"/>
      <c r="K133" s="212"/>
      <c r="L133" s="212"/>
      <c r="M133" s="212"/>
      <c r="N133" s="212"/>
    </row>
    <row r="134" customFormat="false" ht="13.8" hidden="false" customHeight="false" outlineLevel="0" collapsed="false">
      <c r="B134" s="212"/>
      <c r="C134" s="212"/>
      <c r="D134" s="212"/>
      <c r="E134" s="212"/>
      <c r="F134" s="212"/>
      <c r="G134" s="212"/>
      <c r="H134" s="212"/>
      <c r="I134" s="212"/>
      <c r="J134" s="212"/>
      <c r="K134" s="212"/>
      <c r="L134" s="212"/>
      <c r="M134" s="212"/>
      <c r="N134" s="212"/>
    </row>
    <row r="135" customFormat="false" ht="13.8" hidden="false" customHeight="false" outlineLevel="0" collapsed="false">
      <c r="B135" s="212"/>
      <c r="C135" s="212"/>
      <c r="D135" s="212"/>
      <c r="E135" s="212"/>
      <c r="F135" s="212"/>
      <c r="G135" s="212"/>
      <c r="H135" s="212"/>
      <c r="I135" s="212"/>
      <c r="J135" s="212"/>
      <c r="K135" s="212"/>
      <c r="L135" s="212"/>
      <c r="M135" s="212"/>
      <c r="N135" s="212"/>
    </row>
    <row r="136" customFormat="false" ht="13.8" hidden="false" customHeight="false" outlineLevel="0" collapsed="false">
      <c r="B136" s="212"/>
      <c r="C136" s="212"/>
      <c r="D136" s="212"/>
      <c r="E136" s="212"/>
      <c r="F136" s="212"/>
      <c r="G136" s="212"/>
      <c r="H136" s="212"/>
      <c r="I136" s="212"/>
      <c r="J136" s="212"/>
      <c r="K136" s="212"/>
      <c r="L136" s="212"/>
      <c r="M136" s="212"/>
      <c r="N136" s="212"/>
    </row>
    <row r="137" customFormat="false" ht="13.8" hidden="false" customHeight="false" outlineLevel="0" collapsed="false">
      <c r="B137" s="212"/>
      <c r="C137" s="212"/>
      <c r="D137" s="212"/>
      <c r="E137" s="212"/>
      <c r="F137" s="212"/>
      <c r="G137" s="212"/>
      <c r="H137" s="212"/>
      <c r="I137" s="212"/>
      <c r="J137" s="212"/>
      <c r="K137" s="212"/>
      <c r="L137" s="212"/>
      <c r="M137" s="212"/>
      <c r="N137" s="212"/>
    </row>
    <row r="138" customFormat="false" ht="13.8" hidden="false" customHeight="false" outlineLevel="0" collapsed="false">
      <c r="B138" s="212"/>
      <c r="C138" s="212"/>
      <c r="D138" s="212"/>
      <c r="E138" s="212"/>
      <c r="F138" s="212"/>
      <c r="G138" s="212"/>
      <c r="H138" s="212"/>
      <c r="I138" s="212"/>
      <c r="J138" s="212"/>
      <c r="K138" s="212"/>
      <c r="L138" s="212"/>
      <c r="M138" s="212"/>
      <c r="N138" s="212"/>
    </row>
    <row r="139" customFormat="false" ht="13.8" hidden="false" customHeight="false" outlineLevel="0" collapsed="false">
      <c r="B139" s="212"/>
      <c r="C139" s="212"/>
      <c r="D139" s="212"/>
      <c r="E139" s="212"/>
      <c r="F139" s="212"/>
      <c r="G139" s="212"/>
      <c r="H139" s="212"/>
      <c r="I139" s="212"/>
      <c r="J139" s="212"/>
      <c r="K139" s="212"/>
      <c r="L139" s="212"/>
      <c r="M139" s="212"/>
      <c r="N139" s="212"/>
    </row>
    <row r="140" customFormat="false" ht="13.8" hidden="false" customHeight="false" outlineLevel="0" collapsed="false">
      <c r="B140" s="212"/>
      <c r="C140" s="212"/>
      <c r="D140" s="212"/>
      <c r="E140" s="212"/>
      <c r="F140" s="212"/>
      <c r="G140" s="212"/>
      <c r="H140" s="212"/>
      <c r="I140" s="212"/>
      <c r="J140" s="212"/>
      <c r="K140" s="212"/>
      <c r="L140" s="212"/>
      <c r="M140" s="212"/>
      <c r="N140" s="212"/>
    </row>
    <row r="141" customFormat="false" ht="13.8" hidden="false" customHeight="false" outlineLevel="0" collapsed="false">
      <c r="B141" s="212"/>
      <c r="C141" s="212"/>
      <c r="D141" s="212"/>
      <c r="E141" s="212"/>
      <c r="F141" s="212"/>
      <c r="G141" s="212"/>
      <c r="H141" s="212"/>
      <c r="I141" s="212"/>
      <c r="J141" s="212"/>
      <c r="K141" s="212"/>
      <c r="L141" s="212"/>
      <c r="M141" s="212"/>
      <c r="N141" s="212"/>
    </row>
    <row r="142" customFormat="false" ht="13.8" hidden="false" customHeight="false" outlineLevel="0" collapsed="false">
      <c r="B142" s="212"/>
      <c r="C142" s="212"/>
      <c r="D142" s="212"/>
      <c r="E142" s="212"/>
      <c r="F142" s="212"/>
      <c r="G142" s="212"/>
      <c r="H142" s="212"/>
      <c r="I142" s="212"/>
      <c r="J142" s="212"/>
      <c r="K142" s="212"/>
      <c r="L142" s="212"/>
      <c r="M142" s="212"/>
      <c r="N142" s="212"/>
    </row>
    <row r="143" customFormat="false" ht="13.8" hidden="false" customHeight="false" outlineLevel="0" collapsed="false">
      <c r="B143" s="212"/>
      <c r="C143" s="212"/>
      <c r="D143" s="212"/>
      <c r="E143" s="212"/>
      <c r="F143" s="212"/>
      <c r="G143" s="212"/>
      <c r="H143" s="212"/>
      <c r="I143" s="212"/>
      <c r="J143" s="212"/>
      <c r="K143" s="212"/>
      <c r="L143" s="212"/>
      <c r="M143" s="212"/>
      <c r="N143" s="212"/>
    </row>
    <row r="144" customFormat="false" ht="13.8" hidden="false" customHeight="false" outlineLevel="0" collapsed="false">
      <c r="B144" s="212"/>
      <c r="C144" s="212"/>
      <c r="D144" s="212"/>
      <c r="E144" s="212"/>
      <c r="F144" s="212"/>
      <c r="G144" s="212"/>
      <c r="H144" s="212"/>
      <c r="I144" s="212"/>
      <c r="J144" s="212"/>
      <c r="K144" s="212"/>
      <c r="L144" s="212"/>
      <c r="M144" s="212"/>
      <c r="N144" s="212"/>
    </row>
    <row r="145" customFormat="false" ht="13.8" hidden="false" customHeight="false" outlineLevel="0" collapsed="false">
      <c r="B145" s="212"/>
      <c r="C145" s="212"/>
      <c r="D145" s="212"/>
      <c r="E145" s="212"/>
      <c r="F145" s="212"/>
      <c r="G145" s="212"/>
      <c r="H145" s="212"/>
      <c r="I145" s="212"/>
      <c r="J145" s="212"/>
      <c r="K145" s="212"/>
      <c r="L145" s="212"/>
      <c r="M145" s="212"/>
      <c r="N145" s="212"/>
    </row>
    <row r="146" customFormat="false" ht="13.8" hidden="false" customHeight="false" outlineLevel="0" collapsed="false">
      <c r="B146" s="212"/>
      <c r="C146" s="212"/>
      <c r="D146" s="212"/>
      <c r="E146" s="212"/>
      <c r="F146" s="212"/>
      <c r="G146" s="212"/>
      <c r="H146" s="212"/>
      <c r="I146" s="212"/>
      <c r="J146" s="212"/>
      <c r="K146" s="212"/>
      <c r="L146" s="212"/>
      <c r="M146" s="212"/>
      <c r="N146" s="212"/>
    </row>
    <row r="147" customFormat="false" ht="13.8" hidden="false" customHeight="false" outlineLevel="0" collapsed="false">
      <c r="B147" s="212"/>
      <c r="C147" s="212"/>
      <c r="D147" s="212"/>
      <c r="E147" s="212"/>
      <c r="F147" s="212"/>
      <c r="G147" s="212"/>
      <c r="H147" s="212"/>
      <c r="I147" s="212"/>
      <c r="J147" s="212"/>
      <c r="K147" s="212"/>
      <c r="L147" s="212"/>
      <c r="M147" s="212"/>
      <c r="N147" s="212"/>
    </row>
    <row r="148" customFormat="false" ht="13.8" hidden="false" customHeight="false" outlineLevel="0" collapsed="false">
      <c r="B148" s="212"/>
      <c r="C148" s="212"/>
      <c r="D148" s="212"/>
      <c r="E148" s="212"/>
      <c r="F148" s="212"/>
      <c r="G148" s="212"/>
      <c r="H148" s="212"/>
      <c r="I148" s="212"/>
      <c r="J148" s="212"/>
      <c r="K148" s="212"/>
      <c r="L148" s="212"/>
      <c r="M148" s="212"/>
      <c r="N148" s="212"/>
    </row>
    <row r="149" customFormat="false" ht="13.8" hidden="false" customHeight="false" outlineLevel="0" collapsed="false">
      <c r="B149" s="212"/>
      <c r="C149" s="212"/>
      <c r="D149" s="212"/>
      <c r="E149" s="212"/>
      <c r="F149" s="212"/>
      <c r="G149" s="212"/>
      <c r="H149" s="212"/>
      <c r="I149" s="212"/>
      <c r="J149" s="212"/>
      <c r="K149" s="212"/>
      <c r="L149" s="212"/>
      <c r="M149" s="212"/>
      <c r="N149" s="212"/>
    </row>
    <row r="150" customFormat="false" ht="13.8" hidden="false" customHeight="false" outlineLevel="0" collapsed="false">
      <c r="B150" s="212"/>
      <c r="C150" s="212"/>
      <c r="D150" s="212"/>
      <c r="E150" s="212"/>
      <c r="F150" s="212"/>
      <c r="G150" s="212"/>
      <c r="H150" s="212"/>
      <c r="I150" s="212"/>
      <c r="J150" s="212"/>
      <c r="K150" s="212"/>
      <c r="L150" s="212"/>
      <c r="M150" s="212"/>
      <c r="N150" s="212"/>
    </row>
    <row r="151" customFormat="false" ht="13.8" hidden="false" customHeight="false" outlineLevel="0" collapsed="false">
      <c r="B151" s="212"/>
      <c r="C151" s="212"/>
      <c r="D151" s="212"/>
      <c r="E151" s="212"/>
      <c r="F151" s="212"/>
      <c r="G151" s="212"/>
      <c r="H151" s="212"/>
      <c r="I151" s="212"/>
      <c r="J151" s="212"/>
      <c r="K151" s="212"/>
      <c r="L151" s="212"/>
      <c r="M151" s="212"/>
      <c r="N151" s="212"/>
    </row>
    <row r="152" customFormat="false" ht="13.8" hidden="false" customHeight="false" outlineLevel="0" collapsed="false">
      <c r="B152" s="212"/>
      <c r="C152" s="212"/>
      <c r="D152" s="212"/>
      <c r="E152" s="212"/>
      <c r="F152" s="212"/>
      <c r="G152" s="212"/>
      <c r="H152" s="212"/>
      <c r="I152" s="212"/>
      <c r="J152" s="212"/>
      <c r="K152" s="212"/>
      <c r="L152" s="212"/>
      <c r="M152" s="212"/>
      <c r="N152" s="212"/>
    </row>
    <row r="153" customFormat="false" ht="13.8" hidden="false" customHeight="false" outlineLevel="0" collapsed="false">
      <c r="B153" s="212"/>
      <c r="C153" s="212"/>
      <c r="D153" s="212"/>
      <c r="E153" s="212"/>
      <c r="F153" s="212"/>
      <c r="G153" s="212"/>
      <c r="H153" s="212"/>
      <c r="I153" s="212"/>
      <c r="J153" s="212"/>
      <c r="K153" s="212"/>
      <c r="L153" s="212"/>
      <c r="M153" s="212"/>
      <c r="N153" s="212"/>
    </row>
    <row r="154" customFormat="false" ht="13.8" hidden="false" customHeight="false" outlineLevel="0" collapsed="false">
      <c r="B154" s="212"/>
      <c r="C154" s="212"/>
      <c r="D154" s="212"/>
      <c r="E154" s="212"/>
      <c r="F154" s="212"/>
      <c r="G154" s="212"/>
      <c r="H154" s="212"/>
      <c r="I154" s="212"/>
      <c r="J154" s="212"/>
      <c r="K154" s="212"/>
      <c r="L154" s="212"/>
      <c r="M154" s="212"/>
      <c r="N154" s="212"/>
    </row>
    <row r="155" customFormat="false" ht="13.8" hidden="false" customHeight="false" outlineLevel="0" collapsed="false">
      <c r="B155" s="212"/>
      <c r="C155" s="212"/>
      <c r="D155" s="212"/>
      <c r="E155" s="212"/>
      <c r="F155" s="212"/>
      <c r="G155" s="212"/>
      <c r="H155" s="212"/>
      <c r="I155" s="212"/>
      <c r="J155" s="212"/>
      <c r="K155" s="212"/>
      <c r="L155" s="212"/>
      <c r="M155" s="212"/>
      <c r="N155" s="212"/>
    </row>
    <row r="156" customFormat="false" ht="13.8" hidden="false" customHeight="false" outlineLevel="0" collapsed="false">
      <c r="B156" s="212"/>
      <c r="C156" s="212"/>
      <c r="D156" s="212"/>
      <c r="E156" s="212"/>
      <c r="F156" s="212"/>
      <c r="G156" s="212"/>
      <c r="H156" s="212"/>
      <c r="I156" s="212"/>
      <c r="J156" s="212"/>
      <c r="K156" s="212"/>
      <c r="L156" s="212"/>
      <c r="M156" s="212"/>
      <c r="N156" s="212"/>
    </row>
    <row r="157" customFormat="false" ht="13.8" hidden="false" customHeight="false" outlineLevel="0" collapsed="false">
      <c r="B157" s="212"/>
      <c r="C157" s="212"/>
      <c r="D157" s="212"/>
      <c r="E157" s="212"/>
      <c r="F157" s="212"/>
      <c r="G157" s="212"/>
      <c r="H157" s="212"/>
      <c r="I157" s="212"/>
      <c r="J157" s="212"/>
      <c r="K157" s="212"/>
      <c r="L157" s="212"/>
      <c r="M157" s="212"/>
      <c r="N157" s="212"/>
    </row>
    <row r="158" customFormat="false" ht="13.8" hidden="false" customHeight="false" outlineLevel="0" collapsed="false">
      <c r="B158" s="212"/>
      <c r="C158" s="212"/>
      <c r="D158" s="212"/>
      <c r="E158" s="212"/>
      <c r="F158" s="212"/>
      <c r="G158" s="212"/>
      <c r="H158" s="212"/>
      <c r="I158" s="212"/>
      <c r="J158" s="212"/>
      <c r="K158" s="212"/>
      <c r="L158" s="212"/>
      <c r="M158" s="212"/>
      <c r="N158" s="212"/>
    </row>
    <row r="159" customFormat="false" ht="13.8" hidden="false" customHeight="false" outlineLevel="0" collapsed="false">
      <c r="B159" s="212"/>
      <c r="C159" s="212"/>
      <c r="D159" s="212"/>
      <c r="E159" s="212"/>
      <c r="F159" s="212"/>
      <c r="G159" s="212"/>
      <c r="H159" s="212"/>
      <c r="I159" s="212"/>
      <c r="J159" s="212"/>
      <c r="K159" s="212"/>
      <c r="L159" s="212"/>
      <c r="M159" s="212"/>
      <c r="N159" s="212"/>
    </row>
    <row r="160" customFormat="false" ht="13.8" hidden="false" customHeight="false" outlineLevel="0" collapsed="false">
      <c r="B160" s="212"/>
      <c r="C160" s="212"/>
      <c r="D160" s="212"/>
      <c r="E160" s="212"/>
      <c r="F160" s="212"/>
      <c r="G160" s="212"/>
      <c r="H160" s="212"/>
      <c r="I160" s="212"/>
      <c r="J160" s="212"/>
      <c r="K160" s="212"/>
      <c r="L160" s="212"/>
      <c r="M160" s="212"/>
      <c r="N160" s="212"/>
    </row>
    <row r="161" customFormat="false" ht="13.8" hidden="false" customHeight="false" outlineLevel="0" collapsed="false">
      <c r="B161" s="212"/>
      <c r="C161" s="212"/>
      <c r="D161" s="212"/>
      <c r="E161" s="212"/>
      <c r="F161" s="212"/>
      <c r="G161" s="212"/>
      <c r="H161" s="212"/>
      <c r="I161" s="212"/>
      <c r="J161" s="212"/>
      <c r="K161" s="212"/>
      <c r="L161" s="212"/>
      <c r="M161" s="212"/>
      <c r="N161" s="212"/>
    </row>
    <row r="162" customFormat="false" ht="13.8" hidden="false" customHeight="false" outlineLevel="0" collapsed="false">
      <c r="B162" s="212"/>
      <c r="C162" s="212"/>
      <c r="D162" s="212"/>
      <c r="E162" s="212"/>
      <c r="F162" s="212"/>
      <c r="G162" s="212"/>
      <c r="H162" s="212"/>
      <c r="I162" s="212"/>
      <c r="J162" s="212"/>
      <c r="K162" s="212"/>
      <c r="L162" s="212"/>
      <c r="M162" s="212"/>
      <c r="N162" s="212"/>
    </row>
    <row r="163" customFormat="false" ht="13.8" hidden="false" customHeight="false" outlineLevel="0" collapsed="false">
      <c r="B163" s="212"/>
      <c r="C163" s="212"/>
      <c r="D163" s="212"/>
      <c r="E163" s="212"/>
      <c r="F163" s="212"/>
      <c r="G163" s="212"/>
      <c r="H163" s="212"/>
      <c r="I163" s="212"/>
      <c r="J163" s="212"/>
      <c r="K163" s="212"/>
      <c r="L163" s="212"/>
      <c r="M163" s="212"/>
      <c r="N163" s="212"/>
    </row>
    <row r="164" customFormat="false" ht="13.8" hidden="false" customHeight="false" outlineLevel="0" collapsed="false">
      <c r="B164" s="212"/>
      <c r="C164" s="212"/>
      <c r="D164" s="212"/>
      <c r="E164" s="212"/>
      <c r="F164" s="212"/>
      <c r="G164" s="212"/>
      <c r="H164" s="212"/>
      <c r="I164" s="212"/>
      <c r="J164" s="212"/>
      <c r="K164" s="212"/>
      <c r="L164" s="212"/>
      <c r="M164" s="212"/>
      <c r="N164" s="212"/>
    </row>
    <row r="165" customFormat="false" ht="13.8" hidden="false" customHeight="false" outlineLevel="0" collapsed="false">
      <c r="B165" s="212"/>
      <c r="C165" s="212"/>
      <c r="D165" s="212"/>
      <c r="E165" s="212"/>
      <c r="F165" s="212"/>
      <c r="G165" s="212"/>
      <c r="H165" s="212"/>
      <c r="I165" s="212"/>
      <c r="J165" s="212"/>
      <c r="K165" s="212"/>
      <c r="L165" s="212"/>
      <c r="M165" s="212"/>
      <c r="N165" s="212"/>
    </row>
    <row r="166" customFormat="false" ht="13.8" hidden="false" customHeight="false" outlineLevel="0" collapsed="false">
      <c r="B166" s="212"/>
      <c r="C166" s="212"/>
      <c r="D166" s="212"/>
      <c r="E166" s="212"/>
      <c r="F166" s="212"/>
      <c r="G166" s="212"/>
      <c r="H166" s="212"/>
      <c r="I166" s="212"/>
      <c r="J166" s="212"/>
      <c r="K166" s="212"/>
      <c r="L166" s="212"/>
      <c r="M166" s="212"/>
      <c r="N166" s="212"/>
    </row>
    <row r="167" customFormat="false" ht="13.8" hidden="false" customHeight="false" outlineLevel="0" collapsed="false">
      <c r="B167" s="212"/>
      <c r="C167" s="212"/>
      <c r="D167" s="212"/>
      <c r="E167" s="212"/>
      <c r="F167" s="212"/>
      <c r="G167" s="212"/>
      <c r="H167" s="212"/>
      <c r="I167" s="212"/>
      <c r="J167" s="212"/>
      <c r="K167" s="212"/>
      <c r="L167" s="212"/>
      <c r="M167" s="212"/>
      <c r="N167" s="212"/>
    </row>
    <row r="168" customFormat="false" ht="13.8" hidden="false" customHeight="false" outlineLevel="0" collapsed="false">
      <c r="B168" s="212"/>
      <c r="C168" s="212"/>
      <c r="D168" s="212"/>
      <c r="E168" s="212"/>
      <c r="F168" s="212"/>
      <c r="G168" s="212"/>
      <c r="H168" s="212"/>
      <c r="I168" s="212"/>
      <c r="J168" s="212"/>
      <c r="K168" s="212"/>
      <c r="L168" s="212"/>
      <c r="M168" s="212"/>
      <c r="N168" s="212"/>
    </row>
    <row r="169" customFormat="false" ht="13.8" hidden="false" customHeight="false" outlineLevel="0" collapsed="false">
      <c r="B169" s="212"/>
      <c r="C169" s="212"/>
      <c r="D169" s="212"/>
      <c r="E169" s="212"/>
      <c r="F169" s="212"/>
      <c r="G169" s="212"/>
      <c r="H169" s="212"/>
      <c r="I169" s="212"/>
      <c r="J169" s="212"/>
      <c r="K169" s="212"/>
      <c r="L169" s="212"/>
      <c r="M169" s="212"/>
      <c r="N169" s="212"/>
    </row>
    <row r="170" customFormat="false" ht="13.8" hidden="false" customHeight="false" outlineLevel="0" collapsed="false">
      <c r="B170" s="212"/>
      <c r="C170" s="212"/>
      <c r="D170" s="212"/>
      <c r="E170" s="212"/>
      <c r="F170" s="212"/>
      <c r="G170" s="212"/>
      <c r="H170" s="212"/>
      <c r="I170" s="212"/>
      <c r="J170" s="212"/>
      <c r="K170" s="212"/>
      <c r="L170" s="212"/>
      <c r="M170" s="212"/>
      <c r="N170" s="212"/>
    </row>
    <row r="171" customFormat="false" ht="13.8" hidden="false" customHeight="false" outlineLevel="0" collapsed="false">
      <c r="B171" s="212"/>
      <c r="C171" s="212"/>
      <c r="D171" s="212"/>
      <c r="E171" s="212"/>
      <c r="F171" s="212"/>
      <c r="G171" s="212"/>
      <c r="H171" s="212"/>
      <c r="I171" s="212"/>
      <c r="J171" s="212"/>
      <c r="K171" s="212"/>
      <c r="L171" s="212"/>
      <c r="M171" s="212"/>
      <c r="N171" s="212"/>
    </row>
    <row r="172" customFormat="false" ht="13.8" hidden="false" customHeight="false" outlineLevel="0" collapsed="false">
      <c r="B172" s="212"/>
      <c r="C172" s="212"/>
      <c r="D172" s="212"/>
      <c r="E172" s="212"/>
      <c r="F172" s="212"/>
      <c r="G172" s="212"/>
      <c r="H172" s="212"/>
      <c r="I172" s="212"/>
      <c r="J172" s="212"/>
      <c r="K172" s="212"/>
      <c r="L172" s="212"/>
      <c r="M172" s="212"/>
      <c r="N172" s="212"/>
    </row>
    <row r="173" customFormat="false" ht="13.8" hidden="false" customHeight="false" outlineLevel="0" collapsed="false">
      <c r="B173" s="212"/>
      <c r="C173" s="212"/>
      <c r="D173" s="212"/>
      <c r="E173" s="212"/>
      <c r="F173" s="212"/>
      <c r="G173" s="212"/>
      <c r="H173" s="212"/>
      <c r="I173" s="212"/>
      <c r="J173" s="212"/>
      <c r="K173" s="212"/>
      <c r="L173" s="212"/>
      <c r="M173" s="212"/>
      <c r="N173" s="212"/>
    </row>
    <row r="174" customFormat="false" ht="13.8" hidden="false" customHeight="false" outlineLevel="0" collapsed="false">
      <c r="B174" s="212"/>
      <c r="C174" s="212"/>
      <c r="D174" s="212"/>
      <c r="E174" s="212"/>
      <c r="F174" s="212"/>
      <c r="G174" s="212"/>
      <c r="H174" s="212"/>
      <c r="I174" s="212"/>
      <c r="J174" s="212"/>
      <c r="K174" s="212"/>
      <c r="L174" s="212"/>
      <c r="M174" s="212"/>
      <c r="N174" s="212"/>
    </row>
    <row r="175" customFormat="false" ht="13.8" hidden="false" customHeight="false" outlineLevel="0" collapsed="false">
      <c r="B175" s="212"/>
      <c r="C175" s="212"/>
      <c r="D175" s="212"/>
      <c r="E175" s="212"/>
      <c r="F175" s="212"/>
      <c r="G175" s="212"/>
      <c r="H175" s="212"/>
      <c r="I175" s="212"/>
      <c r="J175" s="212"/>
      <c r="K175" s="212"/>
      <c r="L175" s="212"/>
      <c r="M175" s="212"/>
      <c r="N175" s="212"/>
    </row>
    <row r="176" customFormat="false" ht="13.8" hidden="false" customHeight="false" outlineLevel="0" collapsed="false">
      <c r="B176" s="212"/>
      <c r="C176" s="212"/>
      <c r="D176" s="212"/>
      <c r="E176" s="212"/>
      <c r="F176" s="212"/>
      <c r="G176" s="212"/>
      <c r="H176" s="212"/>
      <c r="I176" s="212"/>
      <c r="J176" s="212"/>
      <c r="K176" s="212"/>
      <c r="L176" s="212"/>
      <c r="M176" s="212"/>
      <c r="N176" s="212"/>
    </row>
    <row r="177" customFormat="false" ht="13.8" hidden="false" customHeight="false" outlineLevel="0" collapsed="false">
      <c r="B177" s="212"/>
      <c r="C177" s="212"/>
      <c r="D177" s="212"/>
      <c r="E177" s="212"/>
      <c r="F177" s="212"/>
      <c r="G177" s="212"/>
      <c r="H177" s="212"/>
      <c r="I177" s="212"/>
      <c r="J177" s="212"/>
      <c r="K177" s="212"/>
      <c r="L177" s="212"/>
      <c r="M177" s="212"/>
      <c r="N177" s="212"/>
    </row>
    <row r="178" customFormat="false" ht="13.8" hidden="false" customHeight="false" outlineLevel="0" collapsed="false">
      <c r="B178" s="212"/>
      <c r="C178" s="212"/>
      <c r="D178" s="212"/>
      <c r="E178" s="212"/>
      <c r="F178" s="212"/>
      <c r="G178" s="212"/>
      <c r="H178" s="212"/>
      <c r="I178" s="212"/>
      <c r="J178" s="212"/>
      <c r="K178" s="212"/>
      <c r="L178" s="212"/>
      <c r="M178" s="212"/>
      <c r="N178" s="212"/>
    </row>
    <row r="179" customFormat="false" ht="13.8" hidden="false" customHeight="false" outlineLevel="0" collapsed="false">
      <c r="B179" s="212"/>
      <c r="C179" s="212"/>
      <c r="D179" s="212"/>
      <c r="E179" s="212"/>
      <c r="F179" s="212"/>
      <c r="G179" s="212"/>
      <c r="H179" s="212"/>
      <c r="I179" s="212"/>
      <c r="J179" s="212"/>
      <c r="K179" s="212"/>
      <c r="L179" s="212"/>
      <c r="M179" s="212"/>
      <c r="N179" s="212"/>
    </row>
    <row r="180" customFormat="false" ht="13.8" hidden="false" customHeight="false" outlineLevel="0" collapsed="false">
      <c r="B180" s="212"/>
      <c r="C180" s="212"/>
      <c r="D180" s="212"/>
      <c r="E180" s="212"/>
      <c r="F180" s="212"/>
      <c r="G180" s="212"/>
      <c r="H180" s="212"/>
      <c r="I180" s="212"/>
      <c r="J180" s="212"/>
      <c r="K180" s="212"/>
      <c r="L180" s="212"/>
      <c r="M180" s="212"/>
      <c r="N180" s="212"/>
    </row>
    <row r="181" customFormat="false" ht="13.8" hidden="false" customHeight="false" outlineLevel="0" collapsed="false">
      <c r="B181" s="212"/>
      <c r="C181" s="212"/>
      <c r="D181" s="212"/>
      <c r="E181" s="212"/>
      <c r="F181" s="212"/>
      <c r="G181" s="212"/>
      <c r="H181" s="212"/>
      <c r="I181" s="212"/>
      <c r="J181" s="212"/>
      <c r="K181" s="212"/>
      <c r="L181" s="212"/>
      <c r="M181" s="212"/>
      <c r="N181" s="212"/>
    </row>
    <row r="182" customFormat="false" ht="13.8" hidden="false" customHeight="false" outlineLevel="0" collapsed="false">
      <c r="B182" s="212"/>
      <c r="C182" s="212"/>
      <c r="D182" s="212"/>
      <c r="E182" s="212"/>
      <c r="F182" s="212"/>
      <c r="G182" s="212"/>
      <c r="H182" s="212"/>
      <c r="I182" s="212"/>
      <c r="J182" s="212"/>
      <c r="K182" s="212"/>
      <c r="L182" s="212"/>
      <c r="M182" s="212"/>
      <c r="N182" s="212"/>
    </row>
    <row r="183" customFormat="false" ht="13.8" hidden="false" customHeight="false" outlineLevel="0" collapsed="false">
      <c r="B183" s="212"/>
      <c r="C183" s="212"/>
      <c r="D183" s="212"/>
      <c r="E183" s="212"/>
      <c r="F183" s="212"/>
      <c r="G183" s="212"/>
      <c r="H183" s="212"/>
      <c r="I183" s="212"/>
      <c r="J183" s="212"/>
      <c r="K183" s="212"/>
      <c r="L183" s="212"/>
      <c r="M183" s="212"/>
      <c r="N183" s="212"/>
    </row>
    <row r="184" customFormat="false" ht="13.8" hidden="false" customHeight="false" outlineLevel="0" collapsed="false">
      <c r="B184" s="212"/>
      <c r="C184" s="212"/>
      <c r="D184" s="212"/>
      <c r="E184" s="212"/>
      <c r="F184" s="212"/>
      <c r="G184" s="212"/>
      <c r="H184" s="212"/>
      <c r="I184" s="212"/>
      <c r="J184" s="212"/>
      <c r="K184" s="212"/>
      <c r="L184" s="212"/>
      <c r="M184" s="212"/>
      <c r="N184" s="212"/>
    </row>
    <row r="185" customFormat="false" ht="13.8" hidden="false" customHeight="false" outlineLevel="0" collapsed="false">
      <c r="B185" s="212"/>
      <c r="C185" s="212"/>
      <c r="D185" s="212"/>
      <c r="E185" s="212"/>
      <c r="F185" s="212"/>
      <c r="G185" s="212"/>
      <c r="H185" s="212"/>
      <c r="I185" s="212"/>
      <c r="J185" s="212"/>
      <c r="K185" s="212"/>
      <c r="L185" s="212"/>
      <c r="M185" s="212"/>
      <c r="N185" s="212"/>
    </row>
    <row r="186" customFormat="false" ht="13.8" hidden="false" customHeight="false" outlineLevel="0" collapsed="false">
      <c r="B186" s="212"/>
      <c r="C186" s="212"/>
      <c r="D186" s="212"/>
      <c r="E186" s="212"/>
      <c r="F186" s="212"/>
      <c r="G186" s="212"/>
      <c r="H186" s="212"/>
      <c r="I186" s="212"/>
      <c r="J186" s="212"/>
      <c r="K186" s="212"/>
      <c r="L186" s="212"/>
      <c r="M186" s="212"/>
      <c r="N186" s="212"/>
    </row>
    <row r="187" customFormat="false" ht="13.8" hidden="false" customHeight="false" outlineLevel="0" collapsed="false">
      <c r="B187" s="212"/>
      <c r="C187" s="212"/>
      <c r="D187" s="212"/>
      <c r="E187" s="212"/>
      <c r="F187" s="212"/>
      <c r="G187" s="212"/>
      <c r="H187" s="212"/>
      <c r="I187" s="212"/>
      <c r="J187" s="212"/>
      <c r="K187" s="212"/>
      <c r="L187" s="212"/>
      <c r="M187" s="212"/>
      <c r="N187" s="212"/>
    </row>
    <row r="188" customFormat="false" ht="13.8" hidden="false" customHeight="false" outlineLevel="0" collapsed="false">
      <c r="B188" s="212"/>
      <c r="C188" s="212"/>
      <c r="D188" s="212"/>
      <c r="E188" s="212"/>
      <c r="F188" s="212"/>
      <c r="G188" s="212"/>
      <c r="H188" s="212"/>
      <c r="I188" s="212"/>
      <c r="J188" s="212"/>
      <c r="K188" s="212"/>
      <c r="L188" s="212"/>
      <c r="M188" s="212"/>
      <c r="N188" s="212"/>
    </row>
    <row r="189" customFormat="false" ht="13.8" hidden="false" customHeight="false" outlineLevel="0" collapsed="false">
      <c r="B189" s="212"/>
      <c r="C189" s="212"/>
      <c r="D189" s="212"/>
      <c r="E189" s="212"/>
      <c r="F189" s="212"/>
      <c r="G189" s="212"/>
      <c r="H189" s="212"/>
      <c r="I189" s="212"/>
      <c r="J189" s="212"/>
      <c r="K189" s="212"/>
      <c r="L189" s="212"/>
      <c r="M189" s="212"/>
      <c r="N189" s="212"/>
    </row>
  </sheetData>
  <mergeCells count="32">
    <mergeCell ref="B2:N3"/>
    <mergeCell ref="B4:G4"/>
    <mergeCell ref="H4:H14"/>
    <mergeCell ref="I4:N4"/>
    <mergeCell ref="B6:B7"/>
    <mergeCell ref="D6:D7"/>
    <mergeCell ref="E6:E7"/>
    <mergeCell ref="F6:F7"/>
    <mergeCell ref="G6:G7"/>
    <mergeCell ref="I6:I7"/>
    <mergeCell ref="K6:K7"/>
    <mergeCell ref="L6:L7"/>
    <mergeCell ref="M6:M7"/>
    <mergeCell ref="N6:N7"/>
    <mergeCell ref="B8:F8"/>
    <mergeCell ref="I8:M8"/>
    <mergeCell ref="B9:G9"/>
    <mergeCell ref="I9:N9"/>
    <mergeCell ref="B10:G10"/>
    <mergeCell ref="I10:N10"/>
    <mergeCell ref="B12:B13"/>
    <mergeCell ref="D12:D13"/>
    <mergeCell ref="E12:E13"/>
    <mergeCell ref="F12:F13"/>
    <mergeCell ref="G12:G13"/>
    <mergeCell ref="I12:I13"/>
    <mergeCell ref="K12:K13"/>
    <mergeCell ref="L12:L13"/>
    <mergeCell ref="M12:M13"/>
    <mergeCell ref="N12:N13"/>
    <mergeCell ref="B14:F14"/>
    <mergeCell ref="I14:M14"/>
  </mergeCells>
  <printOptions headings="false" gridLines="false" gridLinesSet="true" horizontalCentered="false" verticalCentered="false"/>
  <pageMargins left="0.511805555555556" right="0.511805555555556" top="0.7875" bottom="0.7875" header="0.511811023622047" footer="0.511811023622047"/>
  <pageSetup paperSize="9" scale="6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H172"/>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C43" activeCellId="0" sqref="C43"/>
    </sheetView>
  </sheetViews>
  <sheetFormatPr defaultColWidth="8.59375" defaultRowHeight="13.8" zeroHeight="false" outlineLevelRow="0" outlineLevelCol="0"/>
  <cols>
    <col collapsed="false" customWidth="true" hidden="false" outlineLevel="0" max="1" min="1" style="0" width="2.94"/>
    <col collapsed="false" customWidth="true" hidden="false" outlineLevel="0" max="2" min="2" style="0" width="12.75"/>
    <col collapsed="false" customWidth="true" hidden="false" outlineLevel="0" max="3" min="3" style="0" width="17.98"/>
    <col collapsed="false" customWidth="true" hidden="false" outlineLevel="0" max="4" min="4" style="0" width="14.68"/>
    <col collapsed="false" customWidth="true" hidden="false" outlineLevel="0" max="5" min="5" style="0" width="21.74"/>
    <col collapsed="false" customWidth="true" hidden="false" outlineLevel="0" max="6" min="6" style="0" width="13.37"/>
    <col collapsed="false" customWidth="true" hidden="false" outlineLevel="0" max="7" min="7" style="0" width="11"/>
    <col collapsed="false" customWidth="true" hidden="false" outlineLevel="0" max="8" min="8" style="0" width="2.94"/>
  </cols>
  <sheetData>
    <row r="1" customFormat="false" ht="13.8" hidden="false" customHeight="false" outlineLevel="0" collapsed="false">
      <c r="B1" s="212"/>
      <c r="C1" s="212"/>
      <c r="D1" s="212"/>
      <c r="E1" s="212"/>
      <c r="F1" s="212"/>
      <c r="G1" s="212"/>
    </row>
    <row r="2" customFormat="false" ht="13.8" hidden="false" customHeight="false" outlineLevel="0" collapsed="false">
      <c r="B2" s="213" t="s">
        <v>259</v>
      </c>
      <c r="C2" s="213"/>
      <c r="D2" s="213"/>
      <c r="E2" s="213"/>
      <c r="F2" s="213"/>
      <c r="G2" s="213"/>
    </row>
    <row r="3" customFormat="false" ht="13.8" hidden="false" customHeight="false" outlineLevel="0" collapsed="false">
      <c r="B3" s="213"/>
      <c r="C3" s="213"/>
      <c r="D3" s="213"/>
      <c r="E3" s="213"/>
      <c r="F3" s="213"/>
      <c r="G3" s="213"/>
    </row>
    <row r="4" customFormat="false" ht="13.8" hidden="false" customHeight="false" outlineLevel="0" collapsed="false">
      <c r="B4" s="214" t="s">
        <v>260</v>
      </c>
      <c r="C4" s="214"/>
      <c r="D4" s="214"/>
      <c r="E4" s="214"/>
      <c r="F4" s="214"/>
      <c r="G4" s="214"/>
    </row>
    <row r="5" customFormat="false" ht="47.25" hidden="false" customHeight="true" outlineLevel="0" collapsed="false">
      <c r="B5" s="215" t="s">
        <v>242</v>
      </c>
      <c r="C5" s="215" t="s">
        <v>243</v>
      </c>
      <c r="D5" s="215" t="s">
        <v>244</v>
      </c>
      <c r="E5" s="215" t="s">
        <v>245</v>
      </c>
      <c r="F5" s="215" t="s">
        <v>246</v>
      </c>
      <c r="G5" s="215" t="s">
        <v>247</v>
      </c>
    </row>
    <row r="6" customFormat="false" ht="13.8" hidden="false" customHeight="false" outlineLevel="0" collapsed="false">
      <c r="B6" s="216" t="s">
        <v>248</v>
      </c>
      <c r="C6" s="217" t="n">
        <v>1</v>
      </c>
      <c r="D6" s="218" t="n">
        <f aca="false">1/15</f>
        <v>0.0666666666666667</v>
      </c>
      <c r="E6" s="226" t="n">
        <f aca="false">'Dimensionamento Serventes CST'!G43</f>
        <v>0.947586404140001</v>
      </c>
      <c r="F6" s="220" t="n">
        <f aca="false">'Servente SEM Insalubridade'!G230</f>
        <v>5133.52992491644</v>
      </c>
      <c r="G6" s="220" t="n">
        <f aca="false">(C6/C7)*D6*E6*F6</f>
        <v>2.4945964933829</v>
      </c>
    </row>
    <row r="7" customFormat="false" ht="13.8" hidden="false" customHeight="false" outlineLevel="0" collapsed="false">
      <c r="B7" s="216"/>
      <c r="C7" s="221" t="n">
        <f aca="false">'Dimensionamento Serventes CST'!G28</f>
        <v>130</v>
      </c>
      <c r="D7" s="218"/>
      <c r="E7" s="226"/>
      <c r="F7" s="220"/>
      <c r="G7" s="220"/>
    </row>
    <row r="8" customFormat="false" ht="13.8" hidden="false" customHeight="false" outlineLevel="0" collapsed="false">
      <c r="B8" s="222" t="s">
        <v>249</v>
      </c>
      <c r="C8" s="222"/>
      <c r="D8" s="222"/>
      <c r="E8" s="222"/>
      <c r="F8" s="222"/>
      <c r="G8" s="223" t="n">
        <f aca="false">SUM(G6)</f>
        <v>2.4945964933829</v>
      </c>
    </row>
    <row r="9" customFormat="false" ht="13.8" hidden="false" customHeight="false" outlineLevel="0" collapsed="false">
      <c r="B9" s="213" t="s">
        <v>259</v>
      </c>
      <c r="C9" s="213"/>
      <c r="D9" s="213"/>
      <c r="E9" s="213"/>
      <c r="F9" s="213"/>
      <c r="G9" s="213"/>
    </row>
    <row r="10" customFormat="false" ht="13.8" hidden="false" customHeight="false" outlineLevel="0" collapsed="false">
      <c r="B10" s="213"/>
      <c r="C10" s="213"/>
      <c r="D10" s="213"/>
      <c r="E10" s="213"/>
      <c r="F10" s="213"/>
      <c r="G10" s="213"/>
    </row>
    <row r="11" customFormat="false" ht="13.8" hidden="false" customHeight="false" outlineLevel="0" collapsed="false">
      <c r="B11" s="214" t="s">
        <v>261</v>
      </c>
      <c r="C11" s="214"/>
      <c r="D11" s="214"/>
      <c r="E11" s="214"/>
      <c r="F11" s="214"/>
      <c r="G11" s="214"/>
    </row>
    <row r="12" customFormat="false" ht="39.8" hidden="false" customHeight="true" outlineLevel="0" collapsed="false">
      <c r="B12" s="215" t="s">
        <v>242</v>
      </c>
      <c r="C12" s="215" t="s">
        <v>243</v>
      </c>
      <c r="D12" s="215" t="s">
        <v>244</v>
      </c>
      <c r="E12" s="215" t="s">
        <v>245</v>
      </c>
      <c r="F12" s="215" t="s">
        <v>246</v>
      </c>
      <c r="G12" s="215" t="s">
        <v>247</v>
      </c>
    </row>
    <row r="13" customFormat="false" ht="13.8" hidden="false" customHeight="false" outlineLevel="0" collapsed="false">
      <c r="B13" s="216" t="s">
        <v>248</v>
      </c>
      <c r="C13" s="217" t="n">
        <v>1</v>
      </c>
      <c r="D13" s="218" t="n">
        <f aca="false">1/15</f>
        <v>0.0666666666666667</v>
      </c>
      <c r="E13" s="226" t="n">
        <f aca="false">'Dimensionamento Serventes CST'!G43</f>
        <v>0.947586404140001</v>
      </c>
      <c r="F13" s="220" t="n">
        <f aca="false">'Servente SEM Insalubridade'!F223</f>
        <v>5133.52992491644</v>
      </c>
      <c r="G13" s="220" t="n">
        <f aca="false">(C13/C14)*D13*E13*F13</f>
        <v>1.08099181379926</v>
      </c>
    </row>
    <row r="14" customFormat="false" ht="13.8" hidden="false" customHeight="false" outlineLevel="0" collapsed="false">
      <c r="B14" s="216"/>
      <c r="C14" s="221" t="n">
        <f aca="false">'Dimensionamento Serventes CST'!G29</f>
        <v>300</v>
      </c>
      <c r="D14" s="218"/>
      <c r="E14" s="226"/>
      <c r="F14" s="220"/>
      <c r="G14" s="220"/>
    </row>
    <row r="15" customFormat="false" ht="13.8" hidden="false" customHeight="false" outlineLevel="0" collapsed="false">
      <c r="B15" s="222" t="s">
        <v>249</v>
      </c>
      <c r="C15" s="222"/>
      <c r="D15" s="222"/>
      <c r="E15" s="222"/>
      <c r="F15" s="222"/>
      <c r="G15" s="223" t="n">
        <f aca="false">SUM(G13)</f>
        <v>1.08099181379926</v>
      </c>
    </row>
    <row r="16" customFormat="false" ht="13.8" hidden="false" customHeight="false" outlineLevel="0" collapsed="false">
      <c r="B16" s="213" t="s">
        <v>259</v>
      </c>
      <c r="C16" s="213"/>
      <c r="D16" s="213"/>
      <c r="E16" s="213"/>
      <c r="F16" s="213"/>
      <c r="G16" s="213"/>
    </row>
    <row r="17" customFormat="false" ht="13.8" hidden="false" customHeight="false" outlineLevel="0" collapsed="false">
      <c r="B17" s="213"/>
      <c r="C17" s="213"/>
      <c r="D17" s="213"/>
      <c r="E17" s="213"/>
      <c r="F17" s="213"/>
      <c r="G17" s="213"/>
    </row>
    <row r="18" customFormat="false" ht="13.8" hidden="false" customHeight="false" outlineLevel="0" collapsed="false">
      <c r="B18" s="214" t="s">
        <v>262</v>
      </c>
      <c r="C18" s="214"/>
      <c r="D18" s="214"/>
      <c r="E18" s="214"/>
      <c r="F18" s="214"/>
      <c r="G18" s="214"/>
    </row>
    <row r="19" customFormat="false" ht="29.85" hidden="false" customHeight="false" outlineLevel="0" collapsed="false">
      <c r="B19" s="215" t="s">
        <v>242</v>
      </c>
      <c r="C19" s="215" t="s">
        <v>243</v>
      </c>
      <c r="D19" s="215" t="s">
        <v>244</v>
      </c>
      <c r="E19" s="215" t="s">
        <v>245</v>
      </c>
      <c r="F19" s="215" t="s">
        <v>246</v>
      </c>
      <c r="G19" s="215" t="s">
        <v>247</v>
      </c>
    </row>
    <row r="20" customFormat="false" ht="13.8" hidden="false" customHeight="false" outlineLevel="0" collapsed="false">
      <c r="B20" s="216" t="s">
        <v>248</v>
      </c>
      <c r="C20" s="217" t="n">
        <v>1</v>
      </c>
      <c r="D20" s="218" t="n">
        <f aca="false">1/15</f>
        <v>0.0666666666666667</v>
      </c>
      <c r="E20" s="226" t="n">
        <f aca="false">'Dimensionamento Serventes CST'!G43</f>
        <v>0.947586404140001</v>
      </c>
      <c r="F20" s="220" t="n">
        <f aca="false">'Servente SEM Insalubridade'!F223</f>
        <v>5133.52992491644</v>
      </c>
      <c r="G20" s="220" t="n">
        <f aca="false">(C20/C21)*D20*E20*F20</f>
        <v>1.08099181379926</v>
      </c>
    </row>
    <row r="21" customFormat="false" ht="13.8" hidden="false" customHeight="false" outlineLevel="0" collapsed="false">
      <c r="B21" s="216"/>
      <c r="C21" s="221" t="n">
        <f aca="false">'Dimensionamento Serventes CST'!G30</f>
        <v>300</v>
      </c>
      <c r="D21" s="218"/>
      <c r="E21" s="226"/>
      <c r="F21" s="220"/>
      <c r="G21" s="220"/>
    </row>
    <row r="22" customFormat="false" ht="13.8" hidden="false" customHeight="false" outlineLevel="0" collapsed="false">
      <c r="B22" s="222" t="s">
        <v>249</v>
      </c>
      <c r="C22" s="222"/>
      <c r="D22" s="222"/>
      <c r="E22" s="222"/>
      <c r="F22" s="222"/>
      <c r="G22" s="223" t="n">
        <f aca="false">SUM(G20)</f>
        <v>1.08099181379926</v>
      </c>
    </row>
    <row r="23" customFormat="false" ht="13.8" hidden="false" customHeight="false" outlineLevel="0" collapsed="false">
      <c r="B23" s="212"/>
      <c r="C23" s="212"/>
      <c r="D23" s="212"/>
      <c r="E23" s="212"/>
      <c r="F23" s="212"/>
      <c r="G23" s="212"/>
      <c r="H23" s="0" t="s">
        <v>63</v>
      </c>
    </row>
    <row r="24" customFormat="false" ht="13.8" hidden="false" customHeight="false" outlineLevel="0" collapsed="false">
      <c r="B24" s="212"/>
      <c r="C24" s="212"/>
      <c r="D24" s="212"/>
      <c r="E24" s="212"/>
      <c r="F24" s="212"/>
      <c r="G24" s="212"/>
    </row>
    <row r="25" customFormat="false" ht="13.8" hidden="false" customHeight="false" outlineLevel="0" collapsed="false">
      <c r="B25" s="212"/>
      <c r="C25" s="212"/>
      <c r="D25" s="212"/>
      <c r="E25" s="212"/>
      <c r="F25" s="212"/>
      <c r="G25" s="212"/>
    </row>
    <row r="26" customFormat="false" ht="13.8" hidden="false" customHeight="false" outlineLevel="0" collapsed="false">
      <c r="B26" s="212"/>
      <c r="C26" s="212"/>
      <c r="D26" s="212"/>
      <c r="E26" s="212"/>
      <c r="F26" s="212"/>
      <c r="G26" s="212"/>
    </row>
    <row r="27" customFormat="false" ht="13.8" hidden="false" customHeight="false" outlineLevel="0" collapsed="false">
      <c r="B27" s="212"/>
      <c r="C27" s="212"/>
      <c r="D27" s="212"/>
      <c r="E27" s="212"/>
      <c r="F27" s="212"/>
      <c r="G27" s="212"/>
    </row>
    <row r="28" customFormat="false" ht="13.8" hidden="false" customHeight="false" outlineLevel="0" collapsed="false">
      <c r="B28" s="212"/>
      <c r="C28" s="212"/>
      <c r="D28" s="212"/>
      <c r="E28" s="212"/>
      <c r="F28" s="212"/>
      <c r="G28" s="212"/>
    </row>
    <row r="29" customFormat="false" ht="13.8" hidden="false" customHeight="false" outlineLevel="0" collapsed="false">
      <c r="B29" s="212"/>
      <c r="C29" s="212"/>
      <c r="D29" s="212"/>
      <c r="E29" s="212"/>
      <c r="F29" s="212"/>
      <c r="G29" s="212"/>
    </row>
    <row r="30" customFormat="false" ht="13.8" hidden="false" customHeight="false" outlineLevel="0" collapsed="false">
      <c r="B30" s="212"/>
      <c r="C30" s="212"/>
      <c r="D30" s="212"/>
      <c r="E30" s="212"/>
      <c r="F30" s="212"/>
      <c r="G30" s="212"/>
    </row>
    <row r="31" customFormat="false" ht="13.8" hidden="false" customHeight="false" outlineLevel="0" collapsed="false">
      <c r="B31" s="212"/>
      <c r="C31" s="212"/>
      <c r="D31" s="212"/>
      <c r="E31" s="212"/>
      <c r="F31" s="212"/>
      <c r="G31" s="212"/>
    </row>
    <row r="32" customFormat="false" ht="13.8" hidden="false" customHeight="false" outlineLevel="0" collapsed="false">
      <c r="B32" s="212"/>
      <c r="C32" s="212"/>
      <c r="D32" s="212"/>
      <c r="E32" s="212"/>
      <c r="F32" s="212"/>
      <c r="G32" s="212"/>
    </row>
    <row r="33" customFormat="false" ht="13.8" hidden="false" customHeight="false" outlineLevel="0" collapsed="false">
      <c r="B33" s="212"/>
      <c r="C33" s="212"/>
      <c r="D33" s="212"/>
      <c r="E33" s="212"/>
      <c r="F33" s="212"/>
      <c r="G33" s="212"/>
    </row>
    <row r="34" customFormat="false" ht="13.8" hidden="false" customHeight="false" outlineLevel="0" collapsed="false">
      <c r="B34" s="212"/>
      <c r="C34" s="212"/>
      <c r="D34" s="212"/>
      <c r="E34" s="212"/>
      <c r="F34" s="212"/>
      <c r="G34" s="212"/>
    </row>
    <row r="35" customFormat="false" ht="13.8" hidden="false" customHeight="false" outlineLevel="0" collapsed="false">
      <c r="B35" s="212"/>
      <c r="C35" s="212"/>
      <c r="D35" s="212"/>
      <c r="E35" s="212"/>
      <c r="F35" s="212"/>
      <c r="G35" s="212"/>
    </row>
    <row r="36" customFormat="false" ht="13.8" hidden="false" customHeight="false" outlineLevel="0" collapsed="false">
      <c r="B36" s="212"/>
      <c r="C36" s="212"/>
      <c r="D36" s="212"/>
      <c r="E36" s="212"/>
      <c r="F36" s="212"/>
      <c r="G36" s="212"/>
    </row>
    <row r="37" customFormat="false" ht="13.8" hidden="false" customHeight="false" outlineLevel="0" collapsed="false">
      <c r="B37" s="212"/>
      <c r="C37" s="212"/>
      <c r="D37" s="212"/>
      <c r="E37" s="212"/>
      <c r="F37" s="212"/>
      <c r="G37" s="212"/>
    </row>
    <row r="38" customFormat="false" ht="13.8" hidden="false" customHeight="false" outlineLevel="0" collapsed="false">
      <c r="B38" s="212"/>
      <c r="C38" s="212"/>
      <c r="D38" s="212"/>
      <c r="E38" s="212"/>
      <c r="F38" s="212"/>
      <c r="G38" s="212"/>
    </row>
    <row r="39" customFormat="false" ht="13.8" hidden="false" customHeight="false" outlineLevel="0" collapsed="false">
      <c r="B39" s="212"/>
      <c r="C39" s="212"/>
      <c r="D39" s="212"/>
      <c r="E39" s="212"/>
      <c r="F39" s="212"/>
      <c r="G39" s="212"/>
    </row>
    <row r="40" customFormat="false" ht="13.8" hidden="false" customHeight="false" outlineLevel="0" collapsed="false">
      <c r="B40" s="212"/>
      <c r="C40" s="212"/>
      <c r="D40" s="212"/>
      <c r="E40" s="212"/>
      <c r="F40" s="212"/>
      <c r="G40" s="212"/>
    </row>
    <row r="41" customFormat="false" ht="13.8" hidden="false" customHeight="false" outlineLevel="0" collapsed="false">
      <c r="B41" s="212"/>
      <c r="C41" s="212"/>
      <c r="D41" s="212"/>
      <c r="E41" s="212"/>
      <c r="F41" s="212"/>
      <c r="G41" s="212"/>
    </row>
    <row r="42" customFormat="false" ht="13.8" hidden="false" customHeight="false" outlineLevel="0" collapsed="false">
      <c r="B42" s="212"/>
      <c r="C42" s="212"/>
      <c r="D42" s="212"/>
      <c r="E42" s="212"/>
      <c r="F42" s="212"/>
      <c r="G42" s="212"/>
    </row>
    <row r="43" customFormat="false" ht="13.8" hidden="false" customHeight="false" outlineLevel="0" collapsed="false">
      <c r="B43" s="212"/>
      <c r="C43" s="212"/>
      <c r="D43" s="212"/>
      <c r="E43" s="212"/>
      <c r="F43" s="212"/>
      <c r="G43" s="212"/>
    </row>
    <row r="44" customFormat="false" ht="13.8" hidden="false" customHeight="false" outlineLevel="0" collapsed="false">
      <c r="B44" s="212"/>
      <c r="C44" s="212"/>
      <c r="D44" s="212"/>
      <c r="E44" s="212"/>
      <c r="F44" s="212"/>
      <c r="G44" s="212"/>
    </row>
    <row r="45" customFormat="false" ht="13.8" hidden="false" customHeight="false" outlineLevel="0" collapsed="false">
      <c r="B45" s="212"/>
      <c r="C45" s="212"/>
      <c r="D45" s="212"/>
      <c r="E45" s="212"/>
      <c r="F45" s="212"/>
      <c r="G45" s="212"/>
    </row>
    <row r="46" customFormat="false" ht="13.8" hidden="false" customHeight="false" outlineLevel="0" collapsed="false">
      <c r="B46" s="212"/>
      <c r="C46" s="212"/>
      <c r="D46" s="212"/>
      <c r="E46" s="212"/>
      <c r="F46" s="212"/>
      <c r="G46" s="212"/>
    </row>
    <row r="47" customFormat="false" ht="13.8" hidden="false" customHeight="false" outlineLevel="0" collapsed="false">
      <c r="B47" s="212"/>
      <c r="C47" s="212"/>
      <c r="D47" s="212"/>
      <c r="E47" s="212"/>
      <c r="F47" s="212"/>
      <c r="G47" s="212"/>
    </row>
    <row r="48" customFormat="false" ht="13.8" hidden="false" customHeight="false" outlineLevel="0" collapsed="false">
      <c r="B48" s="212"/>
      <c r="C48" s="212"/>
      <c r="D48" s="212"/>
      <c r="E48" s="212"/>
      <c r="F48" s="212"/>
      <c r="G48" s="212"/>
    </row>
    <row r="49" customFormat="false" ht="13.8" hidden="false" customHeight="false" outlineLevel="0" collapsed="false">
      <c r="B49" s="212"/>
      <c r="C49" s="212"/>
      <c r="D49" s="212"/>
      <c r="E49" s="212"/>
      <c r="F49" s="212"/>
      <c r="G49" s="212"/>
    </row>
    <row r="50" customFormat="false" ht="13.8" hidden="false" customHeight="false" outlineLevel="0" collapsed="false">
      <c r="B50" s="212"/>
      <c r="C50" s="212"/>
      <c r="D50" s="212"/>
      <c r="E50" s="212"/>
      <c r="F50" s="212"/>
      <c r="G50" s="212"/>
    </row>
    <row r="51" customFormat="false" ht="13.8" hidden="false" customHeight="false" outlineLevel="0" collapsed="false">
      <c r="B51" s="212"/>
      <c r="C51" s="212"/>
      <c r="D51" s="212"/>
      <c r="E51" s="212"/>
      <c r="F51" s="212"/>
      <c r="G51" s="212"/>
    </row>
    <row r="52" customFormat="false" ht="13.8" hidden="false" customHeight="false" outlineLevel="0" collapsed="false">
      <c r="B52" s="212"/>
      <c r="C52" s="212"/>
      <c r="D52" s="212"/>
      <c r="E52" s="212"/>
      <c r="F52" s="212"/>
      <c r="G52" s="212"/>
    </row>
    <row r="53" customFormat="false" ht="13.8" hidden="false" customHeight="false" outlineLevel="0" collapsed="false">
      <c r="B53" s="212"/>
      <c r="C53" s="212"/>
      <c r="D53" s="212"/>
      <c r="E53" s="212"/>
      <c r="F53" s="212"/>
      <c r="G53" s="212"/>
    </row>
    <row r="54" customFormat="false" ht="13.8" hidden="false" customHeight="false" outlineLevel="0" collapsed="false">
      <c r="B54" s="212"/>
      <c r="C54" s="212"/>
      <c r="D54" s="212"/>
      <c r="E54" s="212"/>
      <c r="F54" s="212"/>
      <c r="G54" s="212"/>
    </row>
    <row r="55" customFormat="false" ht="13.8" hidden="false" customHeight="false" outlineLevel="0" collapsed="false">
      <c r="B55" s="212"/>
      <c r="C55" s="212"/>
      <c r="D55" s="212"/>
      <c r="E55" s="212"/>
      <c r="F55" s="212"/>
      <c r="G55" s="212"/>
    </row>
    <row r="56" customFormat="false" ht="13.8" hidden="false" customHeight="false" outlineLevel="0" collapsed="false">
      <c r="B56" s="212"/>
      <c r="C56" s="212"/>
      <c r="D56" s="212"/>
      <c r="E56" s="212"/>
      <c r="F56" s="212"/>
      <c r="G56" s="212"/>
    </row>
    <row r="57" customFormat="false" ht="13.8" hidden="false" customHeight="false" outlineLevel="0" collapsed="false">
      <c r="B57" s="212"/>
      <c r="C57" s="212"/>
      <c r="D57" s="212"/>
      <c r="E57" s="212"/>
      <c r="F57" s="212"/>
      <c r="G57" s="212"/>
    </row>
    <row r="58" customFormat="false" ht="13.8" hidden="false" customHeight="false" outlineLevel="0" collapsed="false">
      <c r="B58" s="212"/>
      <c r="C58" s="212"/>
      <c r="D58" s="212"/>
      <c r="E58" s="212"/>
      <c r="F58" s="212"/>
      <c r="G58" s="212"/>
    </row>
    <row r="59" customFormat="false" ht="13.8" hidden="false" customHeight="false" outlineLevel="0" collapsed="false">
      <c r="B59" s="212"/>
      <c r="C59" s="212"/>
      <c r="D59" s="212"/>
      <c r="E59" s="212"/>
      <c r="F59" s="212"/>
      <c r="G59" s="212"/>
    </row>
    <row r="60" customFormat="false" ht="13.8" hidden="false" customHeight="false" outlineLevel="0" collapsed="false">
      <c r="B60" s="212"/>
      <c r="C60" s="212"/>
      <c r="D60" s="212"/>
      <c r="E60" s="212"/>
      <c r="F60" s="212"/>
      <c r="G60" s="212"/>
    </row>
    <row r="61" customFormat="false" ht="13.8" hidden="false" customHeight="false" outlineLevel="0" collapsed="false">
      <c r="B61" s="212"/>
      <c r="C61" s="212"/>
      <c r="D61" s="212"/>
      <c r="E61" s="212"/>
      <c r="F61" s="212"/>
      <c r="G61" s="212"/>
    </row>
    <row r="62" customFormat="false" ht="13.8" hidden="false" customHeight="false" outlineLevel="0" collapsed="false">
      <c r="B62" s="212"/>
      <c r="C62" s="212"/>
      <c r="D62" s="212"/>
      <c r="E62" s="212"/>
      <c r="F62" s="212"/>
      <c r="G62" s="212"/>
    </row>
    <row r="63" customFormat="false" ht="13.8" hidden="false" customHeight="false" outlineLevel="0" collapsed="false">
      <c r="B63" s="212"/>
      <c r="C63" s="212"/>
      <c r="D63" s="212"/>
      <c r="E63" s="212"/>
      <c r="F63" s="212"/>
      <c r="G63" s="212"/>
    </row>
    <row r="64" customFormat="false" ht="13.8" hidden="false" customHeight="false" outlineLevel="0" collapsed="false">
      <c r="B64" s="212"/>
      <c r="C64" s="212"/>
      <c r="D64" s="212"/>
      <c r="E64" s="212"/>
      <c r="F64" s="212"/>
      <c r="G64" s="212"/>
    </row>
    <row r="65" customFormat="false" ht="13.8" hidden="false" customHeight="false" outlineLevel="0" collapsed="false">
      <c r="B65" s="212"/>
      <c r="C65" s="212"/>
      <c r="D65" s="212"/>
      <c r="E65" s="212"/>
      <c r="F65" s="212"/>
      <c r="G65" s="212"/>
    </row>
    <row r="66" customFormat="false" ht="13.8" hidden="false" customHeight="false" outlineLevel="0" collapsed="false">
      <c r="B66" s="212"/>
      <c r="C66" s="212"/>
      <c r="D66" s="212"/>
      <c r="E66" s="212"/>
      <c r="F66" s="212"/>
      <c r="G66" s="212"/>
    </row>
    <row r="67" customFormat="false" ht="13.8" hidden="false" customHeight="false" outlineLevel="0" collapsed="false">
      <c r="B67" s="212"/>
      <c r="C67" s="212"/>
      <c r="D67" s="212"/>
      <c r="E67" s="212"/>
      <c r="F67" s="212"/>
      <c r="G67" s="212"/>
    </row>
    <row r="68" customFormat="false" ht="13.8" hidden="false" customHeight="false" outlineLevel="0" collapsed="false">
      <c r="B68" s="212"/>
      <c r="C68" s="212"/>
      <c r="D68" s="212"/>
      <c r="E68" s="212"/>
      <c r="F68" s="212"/>
      <c r="G68" s="212"/>
    </row>
    <row r="69" customFormat="false" ht="13.8" hidden="false" customHeight="false" outlineLevel="0" collapsed="false">
      <c r="B69" s="212"/>
      <c r="C69" s="212"/>
      <c r="D69" s="212"/>
      <c r="E69" s="212"/>
      <c r="F69" s="212"/>
      <c r="G69" s="212"/>
    </row>
    <row r="70" customFormat="false" ht="13.8" hidden="false" customHeight="false" outlineLevel="0" collapsed="false">
      <c r="B70" s="212"/>
      <c r="C70" s="212"/>
      <c r="D70" s="212"/>
      <c r="E70" s="212"/>
      <c r="F70" s="212"/>
      <c r="G70" s="212"/>
    </row>
    <row r="71" customFormat="false" ht="13.8" hidden="false" customHeight="false" outlineLevel="0" collapsed="false">
      <c r="B71" s="212"/>
      <c r="C71" s="212"/>
      <c r="D71" s="212"/>
      <c r="E71" s="212"/>
      <c r="F71" s="212"/>
      <c r="G71" s="212"/>
    </row>
    <row r="72" customFormat="false" ht="13.8" hidden="false" customHeight="false" outlineLevel="0" collapsed="false">
      <c r="B72" s="212"/>
      <c r="C72" s="212"/>
      <c r="D72" s="212"/>
      <c r="E72" s="212"/>
      <c r="F72" s="212"/>
      <c r="G72" s="212"/>
    </row>
    <row r="73" customFormat="false" ht="13.8" hidden="false" customHeight="false" outlineLevel="0" collapsed="false">
      <c r="B73" s="212"/>
      <c r="C73" s="212"/>
      <c r="D73" s="212"/>
      <c r="E73" s="212"/>
      <c r="F73" s="212"/>
      <c r="G73" s="212"/>
    </row>
    <row r="74" customFormat="false" ht="13.8" hidden="false" customHeight="false" outlineLevel="0" collapsed="false">
      <c r="B74" s="212"/>
      <c r="C74" s="212"/>
      <c r="D74" s="212"/>
      <c r="E74" s="212"/>
      <c r="F74" s="212"/>
      <c r="G74" s="212"/>
    </row>
    <row r="75" customFormat="false" ht="13.8" hidden="false" customHeight="false" outlineLevel="0" collapsed="false">
      <c r="B75" s="212"/>
      <c r="C75" s="212"/>
      <c r="D75" s="212"/>
      <c r="E75" s="212"/>
      <c r="F75" s="212"/>
      <c r="G75" s="212"/>
    </row>
    <row r="76" customFormat="false" ht="13.8" hidden="false" customHeight="false" outlineLevel="0" collapsed="false">
      <c r="B76" s="212"/>
      <c r="C76" s="212"/>
      <c r="D76" s="212"/>
      <c r="E76" s="212"/>
      <c r="F76" s="212"/>
      <c r="G76" s="212"/>
    </row>
    <row r="77" customFormat="false" ht="13.8" hidden="false" customHeight="false" outlineLevel="0" collapsed="false">
      <c r="B77" s="212"/>
      <c r="C77" s="212"/>
      <c r="D77" s="212"/>
      <c r="E77" s="212"/>
      <c r="F77" s="212"/>
      <c r="G77" s="212"/>
    </row>
    <row r="78" customFormat="false" ht="13.8" hidden="false" customHeight="false" outlineLevel="0" collapsed="false">
      <c r="B78" s="212"/>
      <c r="C78" s="212"/>
      <c r="D78" s="212"/>
      <c r="E78" s="212"/>
      <c r="F78" s="212"/>
      <c r="G78" s="212"/>
    </row>
    <row r="79" customFormat="false" ht="13.8" hidden="false" customHeight="false" outlineLevel="0" collapsed="false">
      <c r="B79" s="212"/>
      <c r="C79" s="212"/>
      <c r="D79" s="212"/>
      <c r="E79" s="212"/>
      <c r="F79" s="212"/>
      <c r="G79" s="212"/>
    </row>
    <row r="80" customFormat="false" ht="13.8" hidden="false" customHeight="false" outlineLevel="0" collapsed="false">
      <c r="B80" s="212"/>
      <c r="C80" s="212"/>
      <c r="D80" s="212"/>
      <c r="E80" s="212"/>
      <c r="F80" s="212"/>
      <c r="G80" s="212"/>
    </row>
    <row r="81" customFormat="false" ht="13.8" hidden="false" customHeight="false" outlineLevel="0" collapsed="false">
      <c r="B81" s="212"/>
      <c r="C81" s="212"/>
      <c r="D81" s="212"/>
      <c r="E81" s="212"/>
      <c r="F81" s="212"/>
      <c r="G81" s="212"/>
    </row>
    <row r="82" customFormat="false" ht="13.8" hidden="false" customHeight="false" outlineLevel="0" collapsed="false">
      <c r="B82" s="212"/>
      <c r="C82" s="212"/>
      <c r="D82" s="212"/>
      <c r="E82" s="212"/>
      <c r="F82" s="212"/>
      <c r="G82" s="212"/>
    </row>
    <row r="83" customFormat="false" ht="13.8" hidden="false" customHeight="false" outlineLevel="0" collapsed="false">
      <c r="B83" s="212"/>
      <c r="C83" s="212"/>
      <c r="D83" s="212"/>
      <c r="E83" s="212"/>
      <c r="F83" s="212"/>
      <c r="G83" s="212"/>
    </row>
    <row r="84" customFormat="false" ht="13.8" hidden="false" customHeight="false" outlineLevel="0" collapsed="false">
      <c r="B84" s="212"/>
      <c r="C84" s="212"/>
      <c r="D84" s="212"/>
      <c r="E84" s="212"/>
      <c r="F84" s="212"/>
      <c r="G84" s="212"/>
    </row>
    <row r="85" customFormat="false" ht="13.8" hidden="false" customHeight="false" outlineLevel="0" collapsed="false">
      <c r="B85" s="212"/>
      <c r="C85" s="212"/>
      <c r="D85" s="212"/>
      <c r="E85" s="212"/>
      <c r="F85" s="212"/>
      <c r="G85" s="212"/>
    </row>
    <row r="86" customFormat="false" ht="13.8" hidden="false" customHeight="false" outlineLevel="0" collapsed="false">
      <c r="B86" s="212"/>
      <c r="C86" s="212"/>
      <c r="D86" s="212"/>
      <c r="E86" s="212"/>
      <c r="F86" s="212"/>
      <c r="G86" s="212"/>
    </row>
    <row r="87" customFormat="false" ht="13.8" hidden="false" customHeight="false" outlineLevel="0" collapsed="false">
      <c r="B87" s="212"/>
      <c r="C87" s="212"/>
      <c r="D87" s="212"/>
      <c r="E87" s="212"/>
      <c r="F87" s="212"/>
      <c r="G87" s="212"/>
    </row>
    <row r="88" customFormat="false" ht="13.8" hidden="false" customHeight="false" outlineLevel="0" collapsed="false">
      <c r="B88" s="212"/>
      <c r="C88" s="212"/>
      <c r="D88" s="212"/>
      <c r="E88" s="212"/>
      <c r="F88" s="212"/>
      <c r="G88" s="212"/>
    </row>
    <row r="89" customFormat="false" ht="13.8" hidden="false" customHeight="false" outlineLevel="0" collapsed="false">
      <c r="B89" s="212"/>
      <c r="C89" s="212"/>
      <c r="D89" s="212"/>
      <c r="E89" s="212"/>
      <c r="F89" s="212"/>
      <c r="G89" s="212"/>
    </row>
    <row r="90" customFormat="false" ht="13.8" hidden="false" customHeight="false" outlineLevel="0" collapsed="false">
      <c r="B90" s="212"/>
      <c r="C90" s="212"/>
      <c r="D90" s="212"/>
      <c r="E90" s="212"/>
      <c r="F90" s="212"/>
      <c r="G90" s="212"/>
    </row>
    <row r="91" customFormat="false" ht="13.8" hidden="false" customHeight="false" outlineLevel="0" collapsed="false">
      <c r="B91" s="212"/>
      <c r="C91" s="212"/>
      <c r="D91" s="212"/>
      <c r="E91" s="212"/>
      <c r="F91" s="212"/>
      <c r="G91" s="212"/>
    </row>
    <row r="92" customFormat="false" ht="13.8" hidden="false" customHeight="false" outlineLevel="0" collapsed="false">
      <c r="B92" s="212"/>
      <c r="C92" s="212"/>
      <c r="D92" s="212"/>
      <c r="E92" s="212"/>
      <c r="F92" s="212"/>
      <c r="G92" s="212"/>
    </row>
    <row r="93" customFormat="false" ht="13.8" hidden="false" customHeight="false" outlineLevel="0" collapsed="false">
      <c r="B93" s="212"/>
      <c r="C93" s="212"/>
      <c r="D93" s="212"/>
      <c r="E93" s="212"/>
      <c r="F93" s="212"/>
      <c r="G93" s="212"/>
    </row>
    <row r="94" customFormat="false" ht="13.8" hidden="false" customHeight="false" outlineLevel="0" collapsed="false">
      <c r="B94" s="212"/>
      <c r="C94" s="212"/>
      <c r="D94" s="212"/>
      <c r="E94" s="212"/>
      <c r="F94" s="212"/>
      <c r="G94" s="212"/>
    </row>
    <row r="95" customFormat="false" ht="13.8" hidden="false" customHeight="false" outlineLevel="0" collapsed="false">
      <c r="B95" s="212"/>
      <c r="C95" s="212"/>
      <c r="D95" s="212"/>
      <c r="E95" s="212"/>
      <c r="F95" s="212"/>
      <c r="G95" s="212"/>
    </row>
    <row r="96" customFormat="false" ht="13.8" hidden="false" customHeight="false" outlineLevel="0" collapsed="false">
      <c r="B96" s="212"/>
      <c r="C96" s="212"/>
      <c r="D96" s="212"/>
      <c r="E96" s="212"/>
      <c r="F96" s="212"/>
      <c r="G96" s="212"/>
    </row>
    <row r="97" customFormat="false" ht="13.8" hidden="false" customHeight="false" outlineLevel="0" collapsed="false">
      <c r="B97" s="212"/>
      <c r="C97" s="212"/>
      <c r="D97" s="212"/>
      <c r="E97" s="212"/>
      <c r="F97" s="212"/>
      <c r="G97" s="212"/>
    </row>
    <row r="98" customFormat="false" ht="13.8" hidden="false" customHeight="false" outlineLevel="0" collapsed="false">
      <c r="B98" s="212"/>
      <c r="C98" s="212"/>
      <c r="D98" s="212"/>
      <c r="E98" s="212"/>
      <c r="F98" s="212"/>
      <c r="G98" s="212"/>
    </row>
    <row r="99" customFormat="false" ht="13.8" hidden="false" customHeight="false" outlineLevel="0" collapsed="false">
      <c r="B99" s="212"/>
      <c r="C99" s="212"/>
      <c r="D99" s="212"/>
      <c r="E99" s="212"/>
      <c r="F99" s="212"/>
      <c r="G99" s="212"/>
    </row>
    <row r="100" customFormat="false" ht="13.8" hidden="false" customHeight="false" outlineLevel="0" collapsed="false">
      <c r="B100" s="212"/>
      <c r="C100" s="212"/>
      <c r="D100" s="212"/>
      <c r="E100" s="212"/>
      <c r="F100" s="212"/>
      <c r="G100" s="212"/>
    </row>
    <row r="101" customFormat="false" ht="13.8" hidden="false" customHeight="false" outlineLevel="0" collapsed="false">
      <c r="B101" s="212"/>
      <c r="C101" s="212"/>
      <c r="D101" s="212"/>
      <c r="E101" s="212"/>
      <c r="F101" s="212"/>
      <c r="G101" s="212"/>
    </row>
    <row r="102" customFormat="false" ht="13.8" hidden="false" customHeight="false" outlineLevel="0" collapsed="false">
      <c r="B102" s="212"/>
      <c r="C102" s="212"/>
      <c r="D102" s="212"/>
      <c r="E102" s="212"/>
      <c r="F102" s="212"/>
      <c r="G102" s="212"/>
    </row>
    <row r="103" customFormat="false" ht="13.8" hidden="false" customHeight="false" outlineLevel="0" collapsed="false">
      <c r="B103" s="212"/>
      <c r="C103" s="212"/>
      <c r="D103" s="212"/>
      <c r="E103" s="212"/>
      <c r="F103" s="212"/>
      <c r="G103" s="212"/>
    </row>
    <row r="104" customFormat="false" ht="13.8" hidden="false" customHeight="false" outlineLevel="0" collapsed="false">
      <c r="B104" s="212"/>
      <c r="C104" s="212"/>
      <c r="D104" s="212"/>
      <c r="E104" s="212"/>
      <c r="F104" s="212"/>
      <c r="G104" s="212"/>
    </row>
    <row r="105" customFormat="false" ht="13.8" hidden="false" customHeight="false" outlineLevel="0" collapsed="false">
      <c r="B105" s="212"/>
      <c r="C105" s="212"/>
      <c r="D105" s="212"/>
      <c r="E105" s="212"/>
      <c r="F105" s="212"/>
      <c r="G105" s="212"/>
    </row>
    <row r="106" customFormat="false" ht="13.8" hidden="false" customHeight="false" outlineLevel="0" collapsed="false">
      <c r="B106" s="212"/>
      <c r="C106" s="212"/>
      <c r="D106" s="212"/>
      <c r="E106" s="212"/>
      <c r="F106" s="212"/>
      <c r="G106" s="212"/>
    </row>
    <row r="107" customFormat="false" ht="13.8" hidden="false" customHeight="false" outlineLevel="0" collapsed="false">
      <c r="B107" s="212"/>
      <c r="C107" s="212"/>
      <c r="D107" s="212"/>
      <c r="E107" s="212"/>
      <c r="F107" s="212"/>
      <c r="G107" s="212"/>
    </row>
    <row r="108" customFormat="false" ht="13.8" hidden="false" customHeight="false" outlineLevel="0" collapsed="false">
      <c r="B108" s="212"/>
      <c r="C108" s="212"/>
      <c r="D108" s="212"/>
      <c r="E108" s="212"/>
      <c r="F108" s="212"/>
      <c r="G108" s="212"/>
    </row>
    <row r="109" customFormat="false" ht="13.8" hidden="false" customHeight="false" outlineLevel="0" collapsed="false">
      <c r="B109" s="212"/>
      <c r="C109" s="212"/>
      <c r="D109" s="212"/>
      <c r="E109" s="212"/>
      <c r="F109" s="212"/>
      <c r="G109" s="212"/>
    </row>
    <row r="110" customFormat="false" ht="13.8" hidden="false" customHeight="false" outlineLevel="0" collapsed="false">
      <c r="B110" s="212"/>
      <c r="C110" s="212"/>
      <c r="D110" s="212"/>
      <c r="E110" s="212"/>
      <c r="F110" s="212"/>
      <c r="G110" s="212"/>
    </row>
    <row r="111" customFormat="false" ht="13.8" hidden="false" customHeight="false" outlineLevel="0" collapsed="false">
      <c r="B111" s="212"/>
      <c r="C111" s="212"/>
      <c r="D111" s="212"/>
      <c r="E111" s="212"/>
      <c r="F111" s="212"/>
      <c r="G111" s="212"/>
    </row>
    <row r="112" customFormat="false" ht="13.8" hidden="false" customHeight="false" outlineLevel="0" collapsed="false">
      <c r="B112" s="212"/>
      <c r="C112" s="212"/>
      <c r="D112" s="212"/>
      <c r="E112" s="212"/>
      <c r="F112" s="212"/>
      <c r="G112" s="212"/>
    </row>
    <row r="113" customFormat="false" ht="13.8" hidden="false" customHeight="false" outlineLevel="0" collapsed="false">
      <c r="B113" s="212"/>
      <c r="C113" s="212"/>
      <c r="D113" s="212"/>
      <c r="E113" s="212"/>
      <c r="F113" s="212"/>
      <c r="G113" s="212"/>
    </row>
    <row r="114" customFormat="false" ht="13.8" hidden="false" customHeight="false" outlineLevel="0" collapsed="false">
      <c r="B114" s="212"/>
      <c r="C114" s="212"/>
      <c r="D114" s="212"/>
      <c r="E114" s="212"/>
      <c r="F114" s="212"/>
      <c r="G114" s="212"/>
    </row>
    <row r="115" customFormat="false" ht="13.8" hidden="false" customHeight="false" outlineLevel="0" collapsed="false">
      <c r="B115" s="212"/>
      <c r="C115" s="212"/>
      <c r="D115" s="212"/>
      <c r="E115" s="212"/>
      <c r="F115" s="212"/>
      <c r="G115" s="212"/>
    </row>
    <row r="116" customFormat="false" ht="13.8" hidden="false" customHeight="false" outlineLevel="0" collapsed="false">
      <c r="B116" s="212"/>
      <c r="C116" s="212"/>
      <c r="D116" s="212"/>
      <c r="E116" s="212"/>
      <c r="F116" s="212"/>
      <c r="G116" s="212"/>
    </row>
    <row r="117" customFormat="false" ht="13.8" hidden="false" customHeight="false" outlineLevel="0" collapsed="false">
      <c r="B117" s="212"/>
      <c r="C117" s="212"/>
      <c r="D117" s="212"/>
      <c r="E117" s="212"/>
      <c r="F117" s="212"/>
      <c r="G117" s="212"/>
    </row>
    <row r="118" customFormat="false" ht="13.8" hidden="false" customHeight="false" outlineLevel="0" collapsed="false">
      <c r="B118" s="212"/>
      <c r="C118" s="212"/>
      <c r="D118" s="212"/>
      <c r="E118" s="212"/>
      <c r="F118" s="212"/>
      <c r="G118" s="212"/>
    </row>
    <row r="119" customFormat="false" ht="13.8" hidden="false" customHeight="false" outlineLevel="0" collapsed="false">
      <c r="B119" s="212"/>
      <c r="C119" s="212"/>
      <c r="D119" s="212"/>
      <c r="E119" s="212"/>
      <c r="F119" s="212"/>
      <c r="G119" s="212"/>
    </row>
    <row r="120" customFormat="false" ht="13.8" hidden="false" customHeight="false" outlineLevel="0" collapsed="false">
      <c r="B120" s="212"/>
      <c r="C120" s="212"/>
      <c r="D120" s="212"/>
      <c r="E120" s="212"/>
      <c r="F120" s="212"/>
      <c r="G120" s="212"/>
    </row>
    <row r="121" customFormat="false" ht="13.8" hidden="false" customHeight="false" outlineLevel="0" collapsed="false">
      <c r="B121" s="212"/>
      <c r="C121" s="212"/>
      <c r="D121" s="212"/>
      <c r="E121" s="212"/>
      <c r="F121" s="212"/>
      <c r="G121" s="212"/>
    </row>
    <row r="122" customFormat="false" ht="13.8" hidden="false" customHeight="false" outlineLevel="0" collapsed="false">
      <c r="B122" s="212"/>
      <c r="C122" s="212"/>
      <c r="D122" s="212"/>
      <c r="E122" s="212"/>
      <c r="F122" s="212"/>
      <c r="G122" s="212"/>
    </row>
    <row r="123" customFormat="false" ht="13.8" hidden="false" customHeight="false" outlineLevel="0" collapsed="false">
      <c r="B123" s="212"/>
      <c r="C123" s="212"/>
      <c r="D123" s="212"/>
      <c r="E123" s="212"/>
      <c r="F123" s="212"/>
      <c r="G123" s="212"/>
    </row>
    <row r="124" customFormat="false" ht="13.8" hidden="false" customHeight="false" outlineLevel="0" collapsed="false">
      <c r="B124" s="212"/>
      <c r="C124" s="212"/>
      <c r="D124" s="212"/>
      <c r="E124" s="212"/>
      <c r="F124" s="212"/>
      <c r="G124" s="212"/>
    </row>
    <row r="125" customFormat="false" ht="13.8" hidden="false" customHeight="false" outlineLevel="0" collapsed="false">
      <c r="B125" s="212"/>
      <c r="C125" s="212"/>
      <c r="D125" s="212"/>
      <c r="E125" s="212"/>
      <c r="F125" s="212"/>
      <c r="G125" s="212"/>
    </row>
    <row r="126" customFormat="false" ht="13.8" hidden="false" customHeight="false" outlineLevel="0" collapsed="false">
      <c r="B126" s="212"/>
      <c r="C126" s="212"/>
      <c r="D126" s="212"/>
      <c r="E126" s="212"/>
      <c r="F126" s="212"/>
      <c r="G126" s="212"/>
    </row>
    <row r="127" customFormat="false" ht="13.8" hidden="false" customHeight="false" outlineLevel="0" collapsed="false">
      <c r="B127" s="212"/>
      <c r="C127" s="212"/>
      <c r="D127" s="212"/>
      <c r="E127" s="212"/>
      <c r="F127" s="212"/>
      <c r="G127" s="212"/>
    </row>
    <row r="128" customFormat="false" ht="13.8" hidden="false" customHeight="false" outlineLevel="0" collapsed="false">
      <c r="B128" s="212"/>
      <c r="C128" s="212"/>
      <c r="D128" s="212"/>
      <c r="E128" s="212"/>
      <c r="F128" s="212"/>
      <c r="G128" s="212"/>
    </row>
    <row r="129" customFormat="false" ht="13.8" hidden="false" customHeight="false" outlineLevel="0" collapsed="false">
      <c r="B129" s="212"/>
      <c r="C129" s="212"/>
      <c r="D129" s="212"/>
      <c r="E129" s="212"/>
      <c r="F129" s="212"/>
      <c r="G129" s="212"/>
    </row>
    <row r="130" customFormat="false" ht="13.8" hidden="false" customHeight="false" outlineLevel="0" collapsed="false">
      <c r="B130" s="212"/>
      <c r="C130" s="212"/>
      <c r="D130" s="212"/>
      <c r="E130" s="212"/>
      <c r="F130" s="212"/>
      <c r="G130" s="212"/>
    </row>
    <row r="131" customFormat="false" ht="13.8" hidden="false" customHeight="false" outlineLevel="0" collapsed="false">
      <c r="B131" s="212"/>
      <c r="C131" s="212"/>
      <c r="D131" s="212"/>
      <c r="E131" s="212"/>
      <c r="F131" s="212"/>
      <c r="G131" s="212"/>
    </row>
    <row r="132" customFormat="false" ht="13.8" hidden="false" customHeight="false" outlineLevel="0" collapsed="false">
      <c r="B132" s="212"/>
      <c r="C132" s="212"/>
      <c r="D132" s="212"/>
      <c r="E132" s="212"/>
      <c r="F132" s="212"/>
      <c r="G132" s="212"/>
    </row>
    <row r="133" customFormat="false" ht="13.8" hidden="false" customHeight="false" outlineLevel="0" collapsed="false">
      <c r="B133" s="212"/>
      <c r="C133" s="212"/>
      <c r="D133" s="212"/>
      <c r="E133" s="212"/>
      <c r="F133" s="212"/>
      <c r="G133" s="212"/>
    </row>
    <row r="134" customFormat="false" ht="13.8" hidden="false" customHeight="false" outlineLevel="0" collapsed="false">
      <c r="B134" s="212"/>
      <c r="C134" s="212"/>
      <c r="D134" s="212"/>
      <c r="E134" s="212"/>
      <c r="F134" s="212"/>
      <c r="G134" s="212"/>
    </row>
    <row r="135" customFormat="false" ht="13.8" hidden="false" customHeight="false" outlineLevel="0" collapsed="false">
      <c r="B135" s="212"/>
      <c r="C135" s="212"/>
      <c r="D135" s="212"/>
      <c r="E135" s="212"/>
      <c r="F135" s="212"/>
      <c r="G135" s="212"/>
    </row>
    <row r="136" customFormat="false" ht="13.8" hidden="false" customHeight="false" outlineLevel="0" collapsed="false">
      <c r="B136" s="212"/>
      <c r="C136" s="212"/>
      <c r="D136" s="212"/>
      <c r="E136" s="212"/>
      <c r="F136" s="212"/>
      <c r="G136" s="212"/>
    </row>
    <row r="137" customFormat="false" ht="13.8" hidden="false" customHeight="false" outlineLevel="0" collapsed="false">
      <c r="B137" s="212"/>
      <c r="C137" s="212"/>
      <c r="D137" s="212"/>
      <c r="E137" s="212"/>
      <c r="F137" s="212"/>
      <c r="G137" s="212"/>
    </row>
    <row r="138" customFormat="false" ht="13.8" hidden="false" customHeight="false" outlineLevel="0" collapsed="false">
      <c r="B138" s="212"/>
      <c r="C138" s="212"/>
      <c r="D138" s="212"/>
      <c r="E138" s="212"/>
      <c r="F138" s="212"/>
      <c r="G138" s="212"/>
    </row>
    <row r="139" customFormat="false" ht="13.8" hidden="false" customHeight="false" outlineLevel="0" collapsed="false">
      <c r="B139" s="212"/>
      <c r="C139" s="212"/>
      <c r="D139" s="212"/>
      <c r="E139" s="212"/>
      <c r="F139" s="212"/>
      <c r="G139" s="212"/>
    </row>
    <row r="140" customFormat="false" ht="13.8" hidden="false" customHeight="false" outlineLevel="0" collapsed="false">
      <c r="B140" s="212"/>
      <c r="C140" s="212"/>
      <c r="D140" s="212"/>
      <c r="E140" s="212"/>
      <c r="F140" s="212"/>
      <c r="G140" s="212"/>
    </row>
    <row r="141" customFormat="false" ht="13.8" hidden="false" customHeight="false" outlineLevel="0" collapsed="false">
      <c r="B141" s="212"/>
      <c r="C141" s="212"/>
      <c r="D141" s="212"/>
      <c r="E141" s="212"/>
      <c r="F141" s="212"/>
      <c r="G141" s="212"/>
    </row>
    <row r="142" customFormat="false" ht="13.8" hidden="false" customHeight="false" outlineLevel="0" collapsed="false">
      <c r="B142" s="212"/>
      <c r="C142" s="212"/>
      <c r="D142" s="212"/>
      <c r="E142" s="212"/>
      <c r="F142" s="212"/>
      <c r="G142" s="212"/>
    </row>
    <row r="143" customFormat="false" ht="13.8" hidden="false" customHeight="false" outlineLevel="0" collapsed="false">
      <c r="B143" s="212"/>
      <c r="C143" s="212"/>
      <c r="D143" s="212"/>
      <c r="E143" s="212"/>
      <c r="F143" s="212"/>
      <c r="G143" s="212"/>
    </row>
    <row r="144" customFormat="false" ht="13.8" hidden="false" customHeight="false" outlineLevel="0" collapsed="false">
      <c r="B144" s="212"/>
      <c r="C144" s="212"/>
      <c r="D144" s="212"/>
      <c r="E144" s="212"/>
      <c r="F144" s="212"/>
      <c r="G144" s="212"/>
    </row>
    <row r="145" customFormat="false" ht="13.8" hidden="false" customHeight="false" outlineLevel="0" collapsed="false">
      <c r="B145" s="212"/>
      <c r="C145" s="212"/>
      <c r="D145" s="212"/>
      <c r="E145" s="212"/>
      <c r="F145" s="212"/>
      <c r="G145" s="212"/>
    </row>
    <row r="146" customFormat="false" ht="13.8" hidden="false" customHeight="false" outlineLevel="0" collapsed="false">
      <c r="B146" s="212"/>
      <c r="C146" s="212"/>
      <c r="D146" s="212"/>
      <c r="E146" s="212"/>
      <c r="F146" s="212"/>
      <c r="G146" s="212"/>
    </row>
    <row r="147" customFormat="false" ht="13.8" hidden="false" customHeight="false" outlineLevel="0" collapsed="false">
      <c r="B147" s="212"/>
      <c r="C147" s="212"/>
      <c r="D147" s="212"/>
      <c r="E147" s="212"/>
      <c r="F147" s="212"/>
      <c r="G147" s="212"/>
    </row>
    <row r="148" customFormat="false" ht="13.8" hidden="false" customHeight="false" outlineLevel="0" collapsed="false">
      <c r="B148" s="212"/>
      <c r="C148" s="212"/>
      <c r="D148" s="212"/>
      <c r="E148" s="212"/>
      <c r="F148" s="212"/>
      <c r="G148" s="212"/>
    </row>
    <row r="149" customFormat="false" ht="13.8" hidden="false" customHeight="false" outlineLevel="0" collapsed="false">
      <c r="B149" s="212"/>
      <c r="C149" s="212"/>
      <c r="D149" s="212"/>
      <c r="E149" s="212"/>
      <c r="F149" s="212"/>
      <c r="G149" s="212"/>
    </row>
    <row r="150" customFormat="false" ht="13.8" hidden="false" customHeight="false" outlineLevel="0" collapsed="false">
      <c r="B150" s="212"/>
      <c r="C150" s="212"/>
      <c r="D150" s="212"/>
      <c r="E150" s="212"/>
      <c r="F150" s="212"/>
      <c r="G150" s="212"/>
    </row>
    <row r="151" customFormat="false" ht="13.8" hidden="false" customHeight="false" outlineLevel="0" collapsed="false">
      <c r="B151" s="212"/>
      <c r="C151" s="212"/>
      <c r="D151" s="212"/>
      <c r="E151" s="212"/>
      <c r="F151" s="212"/>
      <c r="G151" s="212"/>
    </row>
    <row r="152" customFormat="false" ht="13.8" hidden="false" customHeight="false" outlineLevel="0" collapsed="false">
      <c r="B152" s="212"/>
      <c r="C152" s="212"/>
      <c r="D152" s="212"/>
      <c r="E152" s="212"/>
      <c r="F152" s="212"/>
      <c r="G152" s="212"/>
    </row>
    <row r="153" customFormat="false" ht="13.8" hidden="false" customHeight="false" outlineLevel="0" collapsed="false">
      <c r="B153" s="212"/>
      <c r="C153" s="212"/>
      <c r="D153" s="212"/>
      <c r="E153" s="212"/>
      <c r="F153" s="212"/>
      <c r="G153" s="212"/>
    </row>
    <row r="154" customFormat="false" ht="13.8" hidden="false" customHeight="false" outlineLevel="0" collapsed="false">
      <c r="B154" s="212"/>
      <c r="C154" s="212"/>
      <c r="D154" s="212"/>
      <c r="E154" s="212"/>
      <c r="F154" s="212"/>
      <c r="G154" s="212"/>
    </row>
    <row r="155" customFormat="false" ht="13.8" hidden="false" customHeight="false" outlineLevel="0" collapsed="false">
      <c r="B155" s="212"/>
      <c r="C155" s="212"/>
      <c r="D155" s="212"/>
      <c r="E155" s="212"/>
      <c r="F155" s="212"/>
      <c r="G155" s="212"/>
    </row>
    <row r="156" customFormat="false" ht="13.8" hidden="false" customHeight="false" outlineLevel="0" collapsed="false">
      <c r="B156" s="212"/>
      <c r="C156" s="212"/>
      <c r="D156" s="212"/>
      <c r="E156" s="212"/>
      <c r="F156" s="212"/>
      <c r="G156" s="212"/>
    </row>
    <row r="157" customFormat="false" ht="13.8" hidden="false" customHeight="false" outlineLevel="0" collapsed="false">
      <c r="B157" s="212"/>
      <c r="C157" s="212"/>
      <c r="D157" s="212"/>
      <c r="E157" s="212"/>
      <c r="F157" s="212"/>
      <c r="G157" s="212"/>
    </row>
    <row r="158" customFormat="false" ht="13.8" hidden="false" customHeight="false" outlineLevel="0" collapsed="false">
      <c r="B158" s="212"/>
      <c r="C158" s="212"/>
      <c r="D158" s="212"/>
      <c r="E158" s="212"/>
      <c r="F158" s="212"/>
      <c r="G158" s="212"/>
    </row>
    <row r="159" customFormat="false" ht="13.8" hidden="false" customHeight="false" outlineLevel="0" collapsed="false">
      <c r="B159" s="212"/>
      <c r="C159" s="212"/>
      <c r="D159" s="212"/>
      <c r="E159" s="212"/>
      <c r="F159" s="212"/>
      <c r="G159" s="212"/>
    </row>
    <row r="160" customFormat="false" ht="13.8" hidden="false" customHeight="false" outlineLevel="0" collapsed="false">
      <c r="B160" s="212"/>
      <c r="C160" s="212"/>
      <c r="D160" s="212"/>
      <c r="E160" s="212"/>
      <c r="F160" s="212"/>
      <c r="G160" s="212"/>
    </row>
    <row r="161" customFormat="false" ht="13.8" hidden="false" customHeight="false" outlineLevel="0" collapsed="false">
      <c r="B161" s="212"/>
      <c r="C161" s="212"/>
      <c r="D161" s="212"/>
      <c r="E161" s="212"/>
      <c r="F161" s="212"/>
      <c r="G161" s="212"/>
    </row>
    <row r="162" customFormat="false" ht="13.8" hidden="false" customHeight="false" outlineLevel="0" collapsed="false">
      <c r="B162" s="212"/>
      <c r="C162" s="212"/>
      <c r="D162" s="212"/>
      <c r="E162" s="212"/>
      <c r="F162" s="212"/>
      <c r="G162" s="212"/>
    </row>
    <row r="163" customFormat="false" ht="13.8" hidden="false" customHeight="false" outlineLevel="0" collapsed="false">
      <c r="B163" s="212"/>
      <c r="C163" s="212"/>
      <c r="D163" s="212"/>
      <c r="E163" s="212"/>
      <c r="F163" s="212"/>
      <c r="G163" s="212"/>
    </row>
    <row r="164" customFormat="false" ht="13.8" hidden="false" customHeight="false" outlineLevel="0" collapsed="false">
      <c r="B164" s="212"/>
      <c r="C164" s="212"/>
      <c r="D164" s="212"/>
      <c r="E164" s="212"/>
      <c r="F164" s="212"/>
      <c r="G164" s="212"/>
    </row>
    <row r="165" customFormat="false" ht="13.8" hidden="false" customHeight="false" outlineLevel="0" collapsed="false">
      <c r="B165" s="212"/>
      <c r="C165" s="212"/>
      <c r="D165" s="212"/>
      <c r="E165" s="212"/>
      <c r="F165" s="212"/>
      <c r="G165" s="212"/>
    </row>
    <row r="166" customFormat="false" ht="13.8" hidden="false" customHeight="false" outlineLevel="0" collapsed="false">
      <c r="B166" s="212"/>
      <c r="C166" s="212"/>
      <c r="D166" s="212"/>
      <c r="E166" s="212"/>
      <c r="F166" s="212"/>
      <c r="G166" s="212"/>
    </row>
    <row r="167" customFormat="false" ht="13.8" hidden="false" customHeight="false" outlineLevel="0" collapsed="false">
      <c r="B167" s="212"/>
      <c r="C167" s="212"/>
      <c r="D167" s="212"/>
      <c r="E167" s="212"/>
      <c r="F167" s="212"/>
      <c r="G167" s="212"/>
    </row>
    <row r="168" customFormat="false" ht="13.8" hidden="false" customHeight="false" outlineLevel="0" collapsed="false">
      <c r="B168" s="212"/>
      <c r="C168" s="212"/>
      <c r="D168" s="212"/>
      <c r="E168" s="212"/>
      <c r="F168" s="212"/>
      <c r="G168" s="212"/>
    </row>
    <row r="169" customFormat="false" ht="13.8" hidden="false" customHeight="false" outlineLevel="0" collapsed="false">
      <c r="B169" s="212"/>
      <c r="C169" s="212"/>
      <c r="D169" s="212"/>
      <c r="E169" s="212"/>
      <c r="F169" s="212"/>
      <c r="G169" s="212"/>
    </row>
    <row r="170" customFormat="false" ht="13.8" hidden="false" customHeight="false" outlineLevel="0" collapsed="false">
      <c r="B170" s="212"/>
      <c r="C170" s="212"/>
      <c r="D170" s="212"/>
      <c r="E170" s="212"/>
      <c r="F170" s="212"/>
      <c r="G170" s="212"/>
    </row>
    <row r="171" customFormat="false" ht="13.8" hidden="false" customHeight="false" outlineLevel="0" collapsed="false">
      <c r="B171" s="212"/>
      <c r="C171" s="212"/>
      <c r="D171" s="212"/>
      <c r="E171" s="212"/>
      <c r="F171" s="212"/>
      <c r="G171" s="212"/>
    </row>
    <row r="172" customFormat="false" ht="13.8" hidden="false" customHeight="false" outlineLevel="0" collapsed="false">
      <c r="B172" s="212"/>
      <c r="C172" s="212"/>
      <c r="D172" s="212"/>
      <c r="E172" s="212"/>
      <c r="F172" s="212"/>
      <c r="G172" s="212"/>
    </row>
  </sheetData>
  <mergeCells count="24">
    <mergeCell ref="B2:G3"/>
    <mergeCell ref="B4:G4"/>
    <mergeCell ref="B6:B7"/>
    <mergeCell ref="D6:D7"/>
    <mergeCell ref="E6:E7"/>
    <mergeCell ref="F6:F7"/>
    <mergeCell ref="G6:G7"/>
    <mergeCell ref="B8:F8"/>
    <mergeCell ref="B9:G10"/>
    <mergeCell ref="B11:G11"/>
    <mergeCell ref="B13:B14"/>
    <mergeCell ref="D13:D14"/>
    <mergeCell ref="E13:E14"/>
    <mergeCell ref="F13:F14"/>
    <mergeCell ref="G13:G14"/>
    <mergeCell ref="B15:F15"/>
    <mergeCell ref="B16:G17"/>
    <mergeCell ref="B18:G18"/>
    <mergeCell ref="B20:B21"/>
    <mergeCell ref="D20:D21"/>
    <mergeCell ref="E20:E21"/>
    <mergeCell ref="F20:F21"/>
    <mergeCell ref="G20:G21"/>
    <mergeCell ref="B22:F2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H9"/>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C43" activeCellId="0" sqref="C43"/>
    </sheetView>
  </sheetViews>
  <sheetFormatPr defaultColWidth="10.37890625" defaultRowHeight="13.8" zeroHeight="false" outlineLevelRow="0" outlineLevelCol="0"/>
  <cols>
    <col collapsed="false" customWidth="true" hidden="false" outlineLevel="0" max="1" min="1" style="0" width="3.37"/>
    <col collapsed="false" customWidth="true" hidden="false" outlineLevel="0" max="2" min="2" style="0" width="12.24"/>
    <col collapsed="false" customWidth="true" hidden="false" outlineLevel="0" max="3" min="3" style="0" width="17.45"/>
    <col collapsed="false" customWidth="true" hidden="false" outlineLevel="0" max="4" min="4" style="0" width="13.64"/>
    <col collapsed="false" customWidth="true" hidden="false" outlineLevel="0" max="5" min="5" style="0" width="20.54"/>
    <col collapsed="false" customWidth="true" hidden="false" outlineLevel="0" max="6" min="6" style="0" width="13.36"/>
    <col collapsed="false" customWidth="true" hidden="false" outlineLevel="0" max="7" min="7" style="0" width="12.1"/>
    <col collapsed="false" customWidth="true" hidden="false" outlineLevel="0" max="8" min="8" style="0" width="3.37"/>
  </cols>
  <sheetData>
    <row r="2" customFormat="false" ht="13.8" hidden="false" customHeight="false" outlineLevel="0" collapsed="false">
      <c r="B2" s="213" t="s">
        <v>53</v>
      </c>
      <c r="C2" s="213"/>
      <c r="D2" s="213"/>
      <c r="E2" s="213"/>
      <c r="F2" s="213"/>
      <c r="G2" s="213"/>
    </row>
    <row r="3" customFormat="false" ht="13.8" hidden="false" customHeight="false" outlineLevel="0" collapsed="false">
      <c r="B3" s="213"/>
      <c r="C3" s="213"/>
      <c r="D3" s="213"/>
      <c r="E3" s="213"/>
      <c r="F3" s="213"/>
      <c r="G3" s="213"/>
    </row>
    <row r="4" customFormat="false" ht="13.8" hidden="false" customHeight="false" outlineLevel="0" collapsed="false">
      <c r="B4" s="214" t="s">
        <v>263</v>
      </c>
      <c r="C4" s="214"/>
      <c r="D4" s="214"/>
      <c r="E4" s="214"/>
      <c r="F4" s="214"/>
      <c r="G4" s="214"/>
    </row>
    <row r="5" customFormat="false" ht="43.9" hidden="false" customHeight="false" outlineLevel="0" collapsed="false">
      <c r="B5" s="215" t="s">
        <v>242</v>
      </c>
      <c r="C5" s="215" t="s">
        <v>243</v>
      </c>
      <c r="D5" s="215" t="s">
        <v>244</v>
      </c>
      <c r="E5" s="215" t="s">
        <v>245</v>
      </c>
      <c r="F5" s="215" t="s">
        <v>246</v>
      </c>
      <c r="G5" s="215" t="s">
        <v>247</v>
      </c>
    </row>
    <row r="6" customFormat="false" ht="13.8" hidden="false" customHeight="false" outlineLevel="0" collapsed="false">
      <c r="B6" s="216" t="s">
        <v>248</v>
      </c>
      <c r="C6" s="217" t="n">
        <v>1</v>
      </c>
      <c r="D6" s="218" t="n">
        <v>1</v>
      </c>
      <c r="E6" s="226" t="n">
        <f aca="false">'Dimensionamento Serventes CST'!G43</f>
        <v>0.947586404140001</v>
      </c>
      <c r="F6" s="220" t="n">
        <f aca="false">'Servente SEM Insalubridade'!F223</f>
        <v>5133.52992491644</v>
      </c>
      <c r="G6" s="220" t="n">
        <f aca="false">(C6/C7)*D6*E6*F6</f>
        <v>13.5123976724907</v>
      </c>
    </row>
    <row r="7" customFormat="false" ht="13.8" hidden="false" customHeight="false" outlineLevel="0" collapsed="false">
      <c r="B7" s="216"/>
      <c r="C7" s="221" t="n">
        <f aca="false">'Dimensionamento Serventes CST'!G35</f>
        <v>360</v>
      </c>
      <c r="D7" s="218"/>
      <c r="E7" s="226"/>
      <c r="F7" s="220"/>
      <c r="G7" s="220"/>
    </row>
    <row r="8" customFormat="false" ht="13.8" hidden="false" customHeight="false" outlineLevel="0" collapsed="false">
      <c r="B8" s="222" t="s">
        <v>249</v>
      </c>
      <c r="C8" s="222"/>
      <c r="D8" s="222"/>
      <c r="E8" s="222"/>
      <c r="F8" s="222"/>
      <c r="G8" s="223" t="n">
        <f aca="false">SUM(G6)</f>
        <v>13.5123976724907</v>
      </c>
    </row>
    <row r="9" customFormat="false" ht="13.8" hidden="false" customHeight="false" outlineLevel="0" collapsed="false">
      <c r="B9" s="0" t="s">
        <v>63</v>
      </c>
      <c r="H9" s="0" t="s">
        <v>63</v>
      </c>
    </row>
  </sheetData>
  <mergeCells count="8">
    <mergeCell ref="B2:G3"/>
    <mergeCell ref="B4:G4"/>
    <mergeCell ref="B6:B7"/>
    <mergeCell ref="D6:D7"/>
    <mergeCell ref="E6:E7"/>
    <mergeCell ref="F6:F7"/>
    <mergeCell ref="G6:G7"/>
    <mergeCell ref="B8:F8"/>
  </mergeCells>
  <printOptions headings="false" gridLines="false" gridLinesSet="true" horizontalCentered="false" verticalCentered="false"/>
  <pageMargins left="0.7875" right="0.7875" top="1.05277777777778" bottom="1.05277777777778" header="0.7875" footer="0.7875"/>
  <pageSetup paperSize="9" scale="119"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979"/>
  <sheetViews>
    <sheetView showFormulas="false" showGridLines="true" showRowColHeaders="true" showZeros="true" rightToLeft="false" tabSelected="true" showOutlineSymbols="true" defaultGridColor="true" view="pageBreakPreview" topLeftCell="A13" colorId="64" zoomScale="100" zoomScaleNormal="60" zoomScalePageLayoutView="100" workbookViewId="0">
      <selection pane="topLeft" activeCell="G42" activeCellId="0" sqref="G42"/>
    </sheetView>
  </sheetViews>
  <sheetFormatPr defaultColWidth="8.59375" defaultRowHeight="13.8" zeroHeight="false" outlineLevelRow="0" outlineLevelCol="0"/>
  <cols>
    <col collapsed="false" customWidth="true" hidden="false" outlineLevel="0" max="1" min="1" style="0" width="3.16"/>
    <col collapsed="false" customWidth="true" hidden="false" outlineLevel="0" max="2" min="2" style="0" width="56.51"/>
    <col collapsed="false" customWidth="true" hidden="false" outlineLevel="0" max="3" min="3" style="0" width="12"/>
    <col collapsed="false" customWidth="true" hidden="false" outlineLevel="0" max="4" min="4" style="0" width="11.69"/>
    <col collapsed="false" customWidth="true" hidden="false" outlineLevel="0" max="5" min="5" style="0" width="8.12"/>
    <col collapsed="false" customWidth="true" hidden="false" outlineLevel="0" max="6" min="6" style="0" width="13.81"/>
    <col collapsed="false" customWidth="true" hidden="false" outlineLevel="0" max="7" min="7" style="0" width="16.56"/>
    <col collapsed="false" customWidth="true" hidden="false" outlineLevel="0" max="8" min="8" style="0" width="17.93"/>
    <col collapsed="false" customWidth="true" hidden="false" outlineLevel="0" max="9" min="9" style="0" width="3.8"/>
    <col collapsed="false" customWidth="true" hidden="false" outlineLevel="0" max="12" min="12" style="0" width="19.47"/>
    <col collapsed="false" customWidth="true" hidden="false" outlineLevel="0" max="15" min="15" style="0" width="18.51"/>
  </cols>
  <sheetData>
    <row r="1" customFormat="false" ht="13.8" hidden="false" customHeight="false" outlineLevel="0" collapsed="false">
      <c r="B1" s="243"/>
      <c r="C1" s="243"/>
      <c r="D1" s="243"/>
      <c r="E1" s="243"/>
      <c r="F1" s="243"/>
      <c r="G1" s="244"/>
      <c r="H1" s="244"/>
    </row>
    <row r="2" customFormat="false" ht="18.55" hidden="false" customHeight="false" outlineLevel="0" collapsed="false">
      <c r="B2" s="245" t="s">
        <v>0</v>
      </c>
      <c r="C2" s="245"/>
      <c r="D2" s="245"/>
      <c r="E2" s="245"/>
      <c r="F2" s="245"/>
      <c r="G2" s="245"/>
      <c r="H2" s="245"/>
      <c r="I2" s="246"/>
      <c r="J2" s="246"/>
    </row>
    <row r="3" customFormat="false" ht="13.8" hidden="false" customHeight="false" outlineLevel="0" collapsed="false">
      <c r="B3" s="247" t="s">
        <v>264</v>
      </c>
      <c r="C3" s="247"/>
      <c r="D3" s="247"/>
      <c r="E3" s="247"/>
      <c r="F3" s="247"/>
      <c r="G3" s="247"/>
      <c r="H3" s="247"/>
    </row>
    <row r="4" customFormat="false" ht="13.8" hidden="false" customHeight="false" outlineLevel="0" collapsed="false">
      <c r="B4" s="248" t="s">
        <v>3</v>
      </c>
      <c r="C4" s="248"/>
      <c r="D4" s="248"/>
      <c r="E4" s="248"/>
      <c r="F4" s="248"/>
      <c r="G4" s="248"/>
      <c r="H4" s="248"/>
    </row>
    <row r="5" customFormat="false" ht="28.35" hidden="false" customHeight="false" outlineLevel="0" collapsed="false">
      <c r="B5" s="249" t="s">
        <v>265</v>
      </c>
      <c r="C5" s="250" t="s">
        <v>266</v>
      </c>
      <c r="D5" s="250" t="s">
        <v>267</v>
      </c>
      <c r="E5" s="249" t="s">
        <v>268</v>
      </c>
      <c r="F5" s="251" t="s">
        <v>269</v>
      </c>
      <c r="G5" s="252" t="s">
        <v>270</v>
      </c>
      <c r="H5" s="248" t="s">
        <v>271</v>
      </c>
    </row>
    <row r="6" customFormat="false" ht="13.8" hidden="false" customHeight="true" outlineLevel="0" collapsed="false">
      <c r="B6" s="253" t="str">
        <f aca="false">'Dimensionamento Serventes CST'!C10</f>
        <v>Pisos Acarpetados</v>
      </c>
      <c r="C6" s="254" t="n">
        <f aca="false">'Dimensionamento Serventes CST'!F10</f>
        <v>192</v>
      </c>
      <c r="D6" s="255" t="n">
        <f aca="false">'PREÇO m² ÁREAS INTERNAS'!G8</f>
        <v>6.08057895262082</v>
      </c>
      <c r="E6" s="256" t="n">
        <v>24</v>
      </c>
      <c r="F6" s="255" t="n">
        <f aca="false">D6*E6</f>
        <v>145.9338948629</v>
      </c>
      <c r="G6" s="257" t="n">
        <f aca="false">C6*F6</f>
        <v>28019.3078136768</v>
      </c>
      <c r="H6" s="258" t="n">
        <f aca="false">G6/24</f>
        <v>1167.4711589032</v>
      </c>
    </row>
    <row r="7" customFormat="false" ht="13.8" hidden="false" customHeight="false" outlineLevel="0" collapsed="false">
      <c r="B7" s="253" t="str">
        <f aca="false">'Dimensionamento Serventes CST'!C11</f>
        <v>Pisos Frios B (Salas de aula)</v>
      </c>
      <c r="C7" s="254" t="n">
        <f aca="false">'Dimensionamento Serventes CST'!F11</f>
        <v>1760</v>
      </c>
      <c r="D7" s="255" t="n">
        <f aca="false">'PREÇO m² ÁREAS INTERNAS'!G14</f>
        <v>6.08057895262082</v>
      </c>
      <c r="E7" s="256" t="n">
        <v>24</v>
      </c>
      <c r="F7" s="255" t="n">
        <f aca="false">D7*E7</f>
        <v>145.9338948629</v>
      </c>
      <c r="G7" s="257" t="n">
        <f aca="false">C7*F7</f>
        <v>256843.654958704</v>
      </c>
      <c r="H7" s="258" t="n">
        <f aca="false">G7/24</f>
        <v>10701.8189566126</v>
      </c>
    </row>
    <row r="8" customFormat="false" ht="13.8" hidden="false" customHeight="false" outlineLevel="0" collapsed="false">
      <c r="B8" s="253" t="str">
        <f aca="false">'Dimensionamento Serventes CST'!C12</f>
        <v>Laboratórios</v>
      </c>
      <c r="C8" s="254" t="n">
        <f aca="false">'Dimensionamento Serventes CST'!F12</f>
        <v>476.26</v>
      </c>
      <c r="D8" s="255" t="n">
        <f aca="false">'PREÇO m² ÁREAS INTERNAS'!G20</f>
        <v>13.5123976724907</v>
      </c>
      <c r="E8" s="256" t="n">
        <v>24</v>
      </c>
      <c r="F8" s="255" t="n">
        <f aca="false">D8*E8</f>
        <v>324.297544139777</v>
      </c>
      <c r="G8" s="257" t="n">
        <f aca="false">C8*F8</f>
        <v>154449.94837201</v>
      </c>
      <c r="H8" s="258" t="n">
        <f aca="false">G8/24</f>
        <v>6435.41451550043</v>
      </c>
    </row>
    <row r="9" customFormat="false" ht="13.8" hidden="false" customHeight="false" outlineLevel="0" collapsed="false">
      <c r="B9" s="253" t="str">
        <f aca="false">'Dimensionamento Serventes CST'!C13</f>
        <v>Almoxarifado</v>
      </c>
      <c r="C9" s="254" t="n">
        <f aca="false">'Dimensionamento Serventes CST'!F13</f>
        <v>25.03</v>
      </c>
      <c r="D9" s="255" t="n">
        <f aca="false">'PREÇO m² ÁREAS INTERNAS'!N8</f>
        <v>1.62148772069889</v>
      </c>
      <c r="E9" s="256" t="n">
        <v>24</v>
      </c>
      <c r="F9" s="255" t="n">
        <f aca="false">D9*E9</f>
        <v>38.9157052967733</v>
      </c>
      <c r="G9" s="257" t="n">
        <f aca="false">C9*F9</f>
        <v>974.060103578235</v>
      </c>
      <c r="H9" s="258" t="n">
        <f aca="false">G9/24</f>
        <v>40.5858376490931</v>
      </c>
    </row>
    <row r="10" customFormat="false" ht="13.8" hidden="false" customHeight="false" outlineLevel="0" collapsed="false">
      <c r="B10" s="253" t="str">
        <f aca="false">'Dimensionamento Serventes CST'!C14</f>
        <v>Áreas com espaços livres – Saguão, hall e salão</v>
      </c>
      <c r="C10" s="254" t="n">
        <f aca="false">'Dimensionamento Serventes CST'!F14</f>
        <v>1490.7</v>
      </c>
      <c r="D10" s="255" t="n">
        <f aca="false">'PREÇO m² ÁREAS INTERNAS'!N14</f>
        <v>2.43223158104833</v>
      </c>
      <c r="E10" s="256" t="n">
        <v>24</v>
      </c>
      <c r="F10" s="255" t="n">
        <f aca="false">D10*E10</f>
        <v>58.3735579451599</v>
      </c>
      <c r="G10" s="257" t="n">
        <f aca="false">C10*F10</f>
        <v>87017.4628288499</v>
      </c>
      <c r="H10" s="258" t="n">
        <f aca="false">G10/24</f>
        <v>3625.72761786874</v>
      </c>
    </row>
    <row r="11" customFormat="false" ht="13.8" hidden="false" customHeight="false" outlineLevel="0" collapsed="false">
      <c r="B11" s="253" t="s">
        <v>272</v>
      </c>
      <c r="C11" s="254" t="n">
        <f aca="false">'Dimensionamento Serventes CST'!F15</f>
        <v>272.15</v>
      </c>
      <c r="D11" s="255" t="n">
        <f aca="false">'PREÇO m² ÁREAS INTERNAS'!N20</f>
        <v>47.4086386404372</v>
      </c>
      <c r="E11" s="256" t="n">
        <v>24</v>
      </c>
      <c r="F11" s="255" t="n">
        <f aca="false">E11*D11</f>
        <v>1137.80732737049</v>
      </c>
      <c r="G11" s="257" t="n">
        <f aca="false">C11*F11</f>
        <v>309654.26414388</v>
      </c>
      <c r="H11" s="258" t="n">
        <f aca="false">G11/24</f>
        <v>12902.261005995</v>
      </c>
    </row>
    <row r="12" customFormat="false" ht="13.8" hidden="false" customHeight="false" outlineLevel="0" collapsed="false">
      <c r="B12" s="259" t="s">
        <v>273</v>
      </c>
      <c r="C12" s="259"/>
      <c r="D12" s="259"/>
      <c r="E12" s="259"/>
      <c r="F12" s="259"/>
      <c r="G12" s="260" t="n">
        <f aca="false">SUM(G6:G11)</f>
        <v>836958.698220698</v>
      </c>
      <c r="H12" s="261" t="n">
        <f aca="false">SUM(H6:H11)</f>
        <v>34873.2790925291</v>
      </c>
    </row>
    <row r="13" customFormat="false" ht="13.8" hidden="false" customHeight="false" outlineLevel="0" collapsed="false">
      <c r="B13" s="262" t="s">
        <v>28</v>
      </c>
      <c r="C13" s="262"/>
      <c r="D13" s="262"/>
      <c r="E13" s="262"/>
      <c r="F13" s="262"/>
      <c r="G13" s="262"/>
      <c r="H13" s="262"/>
    </row>
    <row r="14" customFormat="false" ht="29.85" hidden="false" customHeight="false" outlineLevel="0" collapsed="false">
      <c r="B14" s="263" t="s">
        <v>265</v>
      </c>
      <c r="C14" s="248" t="s">
        <v>266</v>
      </c>
      <c r="D14" s="248" t="s">
        <v>267</v>
      </c>
      <c r="E14" s="264" t="s">
        <v>268</v>
      </c>
      <c r="F14" s="265" t="s">
        <v>269</v>
      </c>
      <c r="G14" s="265" t="s">
        <v>270</v>
      </c>
      <c r="H14" s="266" t="s">
        <v>271</v>
      </c>
    </row>
    <row r="15" customFormat="false" ht="13.8" hidden="false" customHeight="false" outlineLevel="0" collapsed="false">
      <c r="B15" s="253" t="str">
        <f aca="false">'Dimensionamento Serventes CST'!C20</f>
        <v>Pisos pavimentados adjacentes/contiguos às edificações</v>
      </c>
      <c r="C15" s="254" t="n">
        <f aca="false">'Dimensionamento Serventes CST'!F20</f>
        <v>5567.97</v>
      </c>
      <c r="D15" s="255" t="n">
        <f aca="false">'PREÇO m² ÁREAS EXTERNAS'!G8</f>
        <v>1.05749199176014</v>
      </c>
      <c r="E15" s="256" t="n">
        <v>24</v>
      </c>
      <c r="F15" s="267" t="n">
        <f aca="false">D15*E15</f>
        <v>25.3798078022434</v>
      </c>
      <c r="G15" s="268" t="n">
        <f aca="false">C15*F15</f>
        <v>141314.008448657</v>
      </c>
      <c r="H15" s="258" t="n">
        <f aca="false">G15/24</f>
        <v>5888.08368536072</v>
      </c>
    </row>
    <row r="16" customFormat="false" ht="13.8" hidden="false" customHeight="false" outlineLevel="0" collapsed="false">
      <c r="B16" s="253" t="str">
        <f aca="false">'Dimensionamento Serventes CST'!C21</f>
        <v>Varrição de passeios e arruamentos</v>
      </c>
      <c r="C16" s="254" t="n">
        <f aca="false">'Dimensionamento Serventes CST'!F21</f>
        <v>4611.61</v>
      </c>
      <c r="D16" s="255" t="n">
        <f aca="false">'PREÇO m² ÁREAS EXTERNAS'!G14</f>
        <v>0.121611579052416</v>
      </c>
      <c r="E16" s="256" t="n">
        <v>24</v>
      </c>
      <c r="F16" s="255" t="n">
        <f aca="false">D16*E16</f>
        <v>2.918677897258</v>
      </c>
      <c r="G16" s="257" t="n">
        <f aca="false">C16*F16</f>
        <v>13459.8041777739</v>
      </c>
      <c r="H16" s="258" t="n">
        <f aca="false">G16/24</f>
        <v>560.825174073914</v>
      </c>
    </row>
    <row r="17" customFormat="false" ht="13.8" hidden="false" customHeight="false" outlineLevel="0" collapsed="false">
      <c r="B17" s="253" t="str">
        <f aca="false">'Dimensionamento Serventes CST'!C22</f>
        <v>Pátios e áreas verdes com média frequência</v>
      </c>
      <c r="C17" s="254" t="n">
        <f aca="false">'Dimensionamento Serventes CST'!F22</f>
        <v>1616.7</v>
      </c>
      <c r="D17" s="255" t="n">
        <f aca="false">'PREÇO m² ÁREAS EXTERNAS'!N8</f>
        <v>0.422996796704057</v>
      </c>
      <c r="E17" s="256" t="n">
        <v>24</v>
      </c>
      <c r="F17" s="255" t="n">
        <f aca="false">D17*E17</f>
        <v>10.1519231208974</v>
      </c>
      <c r="G17" s="257" t="n">
        <f aca="false">C17*F17</f>
        <v>16412.6141095548</v>
      </c>
      <c r="H17" s="258" t="n">
        <f aca="false">G17/24</f>
        <v>683.85892123145</v>
      </c>
    </row>
    <row r="18" customFormat="false" ht="13.8" hidden="false" customHeight="false" outlineLevel="0" collapsed="false">
      <c r="B18" s="253" t="str">
        <f aca="false">'Dimensionamento Serventes CST'!C23</f>
        <v>Pátios e áreas verdes com baixa frequência</v>
      </c>
      <c r="C18" s="254" t="n">
        <f aca="false">'Dimensionamento Serventes CST'!F23</f>
        <v>989.8</v>
      </c>
      <c r="D18" s="255" t="n">
        <f aca="false">'PREÇO m² ÁREAS EXTERNAS'!N14</f>
        <v>0.422996796704057</v>
      </c>
      <c r="E18" s="256" t="n">
        <v>24</v>
      </c>
      <c r="F18" s="255" t="n">
        <f aca="false">D18*E18</f>
        <v>10.1519231208974</v>
      </c>
      <c r="G18" s="257" t="n">
        <f aca="false">C18*F18</f>
        <v>10048.3735050642</v>
      </c>
      <c r="H18" s="258" t="n">
        <f aca="false">G18/24</f>
        <v>418.682229377676</v>
      </c>
    </row>
    <row r="19" customFormat="false" ht="13.8" hidden="false" customHeight="false" outlineLevel="0" collapsed="false">
      <c r="B19" s="259" t="s">
        <v>274</v>
      </c>
      <c r="C19" s="259"/>
      <c r="D19" s="259"/>
      <c r="E19" s="259"/>
      <c r="F19" s="259"/>
      <c r="G19" s="260" t="n">
        <f aca="false">SUM(G15:G18)</f>
        <v>181234.80024105</v>
      </c>
      <c r="H19" s="261" t="n">
        <f aca="false">SUM(H15:H18)</f>
        <v>7551.45001004376</v>
      </c>
    </row>
    <row r="20" customFormat="false" ht="13.8" hidden="false" customHeight="false" outlineLevel="0" collapsed="false">
      <c r="B20" s="262" t="s">
        <v>259</v>
      </c>
      <c r="C20" s="262"/>
      <c r="D20" s="262"/>
      <c r="E20" s="262"/>
      <c r="F20" s="262"/>
      <c r="G20" s="262"/>
      <c r="H20" s="262"/>
    </row>
    <row r="21" customFormat="false" ht="29.85" hidden="false" customHeight="false" outlineLevel="0" collapsed="false">
      <c r="B21" s="263" t="s">
        <v>265</v>
      </c>
      <c r="C21" s="248" t="s">
        <v>266</v>
      </c>
      <c r="D21" s="248" t="s">
        <v>267</v>
      </c>
      <c r="E21" s="264" t="s">
        <v>268</v>
      </c>
      <c r="F21" s="265" t="s">
        <v>269</v>
      </c>
      <c r="G21" s="265" t="s">
        <v>270</v>
      </c>
      <c r="H21" s="266" t="s">
        <v>271</v>
      </c>
    </row>
    <row r="22" customFormat="false" ht="13.8" hidden="false" customHeight="false" outlineLevel="0" collapsed="false">
      <c r="B22" s="253" t="str">
        <f aca="false">'Dimensionamento Serventes CST'!C28</f>
        <v>Face externa com exposição a situação de risco</v>
      </c>
      <c r="C22" s="254" t="n">
        <f aca="false">'Dimensionamento Serventes CST'!F28</f>
        <v>136.73</v>
      </c>
      <c r="D22" s="255" t="n">
        <f aca="false">'ESQUADRIAS EXTERNAS'!G8</f>
        <v>2.4945964933829</v>
      </c>
      <c r="E22" s="256" t="n">
        <v>24</v>
      </c>
      <c r="F22" s="267" t="n">
        <f aca="false">D22*E22</f>
        <v>59.8703158411896</v>
      </c>
      <c r="G22" s="268" t="n">
        <f aca="false">C22*F22</f>
        <v>8186.06828496586</v>
      </c>
      <c r="H22" s="258" t="n">
        <f aca="false">G22/24</f>
        <v>341.086178540244</v>
      </c>
    </row>
    <row r="23" customFormat="false" ht="13.8" hidden="false" customHeight="false" outlineLevel="0" collapsed="false">
      <c r="B23" s="253" t="str">
        <f aca="false">'Dimensionamento Serventes CST'!C29</f>
        <v>Face externa sem exposição a situação de risco</v>
      </c>
      <c r="C23" s="254" t="n">
        <f aca="false">'Dimensionamento Serventes CST'!F29</f>
        <v>174.55</v>
      </c>
      <c r="D23" s="255" t="n">
        <f aca="false">'ESQUADRIAS EXTERNAS'!G15</f>
        <v>1.08099181379926</v>
      </c>
      <c r="E23" s="256" t="n">
        <v>24</v>
      </c>
      <c r="F23" s="267" t="n">
        <f aca="false">D23*E23</f>
        <v>25.9438035311822</v>
      </c>
      <c r="G23" s="268" t="n">
        <f aca="false">C23*F23</f>
        <v>4528.49090636785</v>
      </c>
      <c r="H23" s="258" t="n">
        <f aca="false">G23/24</f>
        <v>188.68712109866</v>
      </c>
    </row>
    <row r="24" customFormat="false" ht="13.8" hidden="false" customHeight="false" outlineLevel="0" collapsed="false">
      <c r="B24" s="253" t="str">
        <f aca="false">'Dimensionamento Serventes CST'!C30</f>
        <v>Face interna</v>
      </c>
      <c r="C24" s="254" t="n">
        <f aca="false">'Dimensionamento Serventes CST'!F30</f>
        <v>328.7</v>
      </c>
      <c r="D24" s="255" t="n">
        <f aca="false">'ESQUADRIAS EXTERNAS'!G22</f>
        <v>1.08099181379926</v>
      </c>
      <c r="E24" s="256" t="n">
        <v>24</v>
      </c>
      <c r="F24" s="267" t="n">
        <f aca="false">D24*E24</f>
        <v>25.9438035311822</v>
      </c>
      <c r="G24" s="268" t="n">
        <f aca="false">C24*F24</f>
        <v>8527.72822069958</v>
      </c>
      <c r="H24" s="258" t="n">
        <f aca="false">G24/24</f>
        <v>355.322009195816</v>
      </c>
    </row>
    <row r="25" customFormat="false" ht="13.8" hidden="false" customHeight="false" outlineLevel="0" collapsed="false">
      <c r="B25" s="259" t="s">
        <v>275</v>
      </c>
      <c r="C25" s="259"/>
      <c r="D25" s="259"/>
      <c r="E25" s="259"/>
      <c r="F25" s="259"/>
      <c r="G25" s="260" t="n">
        <f aca="false">SUM(G22:G24)</f>
        <v>21242.2874120333</v>
      </c>
      <c r="H25" s="261" t="n">
        <f aca="false">SUM(H22:H24)</f>
        <v>885.095308834721</v>
      </c>
    </row>
    <row r="26" customFormat="false" ht="13.8" hidden="false" customHeight="false" outlineLevel="0" collapsed="false">
      <c r="B26" s="262" t="s">
        <v>276</v>
      </c>
      <c r="C26" s="262"/>
      <c r="D26" s="262"/>
      <c r="E26" s="262"/>
      <c r="F26" s="262"/>
      <c r="G26" s="262"/>
      <c r="H26" s="262"/>
    </row>
    <row r="27" customFormat="false" ht="29.85" hidden="false" customHeight="false" outlineLevel="0" collapsed="false">
      <c r="B27" s="263" t="s">
        <v>265</v>
      </c>
      <c r="C27" s="248" t="s">
        <v>266</v>
      </c>
      <c r="D27" s="248" t="s">
        <v>267</v>
      </c>
      <c r="E27" s="264" t="s">
        <v>268</v>
      </c>
      <c r="F27" s="265" t="s">
        <v>269</v>
      </c>
      <c r="G27" s="265" t="s">
        <v>270</v>
      </c>
      <c r="H27" s="266" t="s">
        <v>271</v>
      </c>
    </row>
    <row r="28" customFormat="false" ht="13.8" hidden="false" customHeight="false" outlineLevel="0" collapsed="false">
      <c r="B28" s="253" t="str">
        <f aca="false">'Dimensionamento Serventes CST'!C35</f>
        <v>Áreas hospitalares e assemelhados</v>
      </c>
      <c r="C28" s="254" t="n">
        <f aca="false">'Dimensionamento Serventes CST'!F35</f>
        <v>29.13</v>
      </c>
      <c r="D28" s="255" t="n">
        <f aca="false">'ÁREAS HOSPITALARES E ASSEMELHAD'!G8</f>
        <v>13.5123976724907</v>
      </c>
      <c r="E28" s="256" t="n">
        <v>24</v>
      </c>
      <c r="F28" s="267" t="n">
        <f aca="false">D28*E28</f>
        <v>324.297544139777</v>
      </c>
      <c r="G28" s="268" t="n">
        <f aca="false">C28*F28</f>
        <v>9446.78746079171</v>
      </c>
      <c r="H28" s="258" t="n">
        <f aca="false">G28/24</f>
        <v>393.616144199655</v>
      </c>
    </row>
    <row r="29" customFormat="false" ht="13.8" hidden="false" customHeight="false" outlineLevel="0" collapsed="false">
      <c r="B29" s="259" t="s">
        <v>277</v>
      </c>
      <c r="C29" s="259"/>
      <c r="D29" s="259"/>
      <c r="E29" s="259"/>
      <c r="F29" s="259"/>
      <c r="G29" s="260" t="n">
        <f aca="false">G28</f>
        <v>9446.78746079171</v>
      </c>
      <c r="H29" s="261" t="n">
        <f aca="false">H28</f>
        <v>393.616144199655</v>
      </c>
    </row>
    <row r="30" customFormat="false" ht="13.8" hidden="false" customHeight="false" outlineLevel="0" collapsed="false">
      <c r="B30" s="269" t="s">
        <v>278</v>
      </c>
      <c r="C30" s="269"/>
      <c r="D30" s="269"/>
      <c r="E30" s="269"/>
      <c r="F30" s="269"/>
      <c r="G30" s="270" t="n">
        <f aca="false">G12+G19+G25+G29</f>
        <v>1048882.57333457</v>
      </c>
      <c r="H30" s="271"/>
    </row>
    <row r="31" customFormat="false" ht="13.8" hidden="false" customHeight="false" outlineLevel="0" collapsed="false">
      <c r="B31" s="259" t="s">
        <v>279</v>
      </c>
      <c r="C31" s="259"/>
      <c r="D31" s="259"/>
      <c r="E31" s="259"/>
      <c r="F31" s="259"/>
      <c r="G31" s="260" t="n">
        <f aca="false">(G12+G19+G25+G29)/2</f>
        <v>524441.286667287</v>
      </c>
      <c r="H31" s="271"/>
    </row>
    <row r="32" customFormat="false" ht="13.8" hidden="false" customHeight="false" outlineLevel="0" collapsed="false">
      <c r="B32" s="259" t="s">
        <v>280</v>
      </c>
      <c r="C32" s="259"/>
      <c r="D32" s="259"/>
      <c r="E32" s="259"/>
      <c r="F32" s="259"/>
      <c r="G32" s="272" t="n">
        <f aca="false">G31/2</f>
        <v>262220.643333643</v>
      </c>
      <c r="H32" s="271"/>
    </row>
    <row r="33" customFormat="false" ht="13.8" hidden="false" customHeight="false" outlineLevel="0" collapsed="false">
      <c r="B33" s="259" t="s">
        <v>281</v>
      </c>
      <c r="C33" s="259"/>
      <c r="D33" s="259"/>
      <c r="E33" s="259"/>
      <c r="F33" s="259"/>
      <c r="G33" s="272" t="n">
        <f aca="false">G32/6</f>
        <v>43703.4405556072</v>
      </c>
      <c r="H33" s="261" t="n">
        <f aca="false">SUM(H12+H19+H25+H29)</f>
        <v>43703.4405556072</v>
      </c>
    </row>
    <row r="34" customFormat="false" ht="13.8" hidden="false" customHeight="false" outlineLevel="0" collapsed="false">
      <c r="B34" s="243"/>
      <c r="C34" s="243"/>
      <c r="D34" s="243"/>
      <c r="E34" s="243"/>
      <c r="F34" s="243"/>
      <c r="G34" s="243"/>
      <c r="H34" s="243"/>
    </row>
    <row r="35" customFormat="false" ht="13.8" hidden="false" customHeight="false" outlineLevel="0" collapsed="false">
      <c r="B35" s="243"/>
      <c r="C35" s="243"/>
      <c r="D35" s="243"/>
      <c r="E35" s="243"/>
      <c r="F35" s="243"/>
      <c r="G35" s="243"/>
      <c r="H35" s="273"/>
    </row>
    <row r="36" customFormat="false" ht="13.8" hidden="false" customHeight="false" outlineLevel="0" collapsed="false">
      <c r="B36" s="243"/>
      <c r="C36" s="243"/>
      <c r="D36" s="243"/>
      <c r="E36" s="243"/>
      <c r="F36" s="243"/>
      <c r="G36" s="274"/>
      <c r="H36" s="275" t="n">
        <f aca="false">'Servente SEM Insalubridade'!H224+'Servente COM Insalubridade'!H225</f>
        <v>43703.4405554936</v>
      </c>
    </row>
    <row r="37" customFormat="false" ht="13.8" hidden="false" customHeight="false" outlineLevel="0" collapsed="false">
      <c r="B37" s="243"/>
      <c r="C37" s="243"/>
      <c r="D37" s="243"/>
      <c r="E37" s="243"/>
      <c r="F37" s="243"/>
      <c r="G37" s="244"/>
      <c r="H37" s="244"/>
      <c r="I37" s="0" t="s">
        <v>63</v>
      </c>
    </row>
    <row r="38" customFormat="false" ht="13.8" hidden="false" customHeight="false" outlineLevel="0" collapsed="false">
      <c r="B38" s="243"/>
      <c r="C38" s="243"/>
      <c r="D38" s="243"/>
      <c r="E38" s="243"/>
      <c r="F38" s="243"/>
      <c r="G38" s="243"/>
      <c r="H38" s="243"/>
    </row>
    <row r="39" customFormat="false" ht="13.8" hidden="false" customHeight="false" outlineLevel="0" collapsed="false">
      <c r="B39" s="243"/>
      <c r="C39" s="243"/>
      <c r="D39" s="243"/>
      <c r="E39" s="243"/>
      <c r="F39" s="243"/>
      <c r="G39" s="243"/>
      <c r="H39" s="243"/>
    </row>
    <row r="40" customFormat="false" ht="13.8" hidden="false" customHeight="false" outlineLevel="0" collapsed="false">
      <c r="B40" s="243"/>
      <c r="C40" s="243"/>
      <c r="D40" s="243"/>
      <c r="E40" s="243"/>
      <c r="F40" s="243"/>
      <c r="G40" s="243"/>
      <c r="H40" s="243"/>
    </row>
    <row r="41" customFormat="false" ht="13.8" hidden="false" customHeight="false" outlineLevel="0" collapsed="false">
      <c r="B41" s="243"/>
      <c r="C41" s="243"/>
      <c r="D41" s="243"/>
      <c r="E41" s="243"/>
      <c r="F41" s="243"/>
      <c r="G41" s="243"/>
      <c r="H41" s="275"/>
    </row>
    <row r="42" customFormat="false" ht="13.8" hidden="false" customHeight="false" outlineLevel="0" collapsed="false">
      <c r="B42" s="243"/>
      <c r="C42" s="243"/>
      <c r="D42" s="243"/>
      <c r="E42" s="243"/>
      <c r="F42" s="243"/>
      <c r="G42" s="243"/>
      <c r="H42" s="243"/>
    </row>
    <row r="43" customFormat="false" ht="13.8" hidden="false" customHeight="false" outlineLevel="0" collapsed="false">
      <c r="B43" s="243"/>
      <c r="C43" s="243"/>
      <c r="D43" s="243"/>
      <c r="E43" s="243"/>
      <c r="F43" s="243"/>
      <c r="G43" s="243"/>
      <c r="H43" s="243"/>
    </row>
    <row r="44" customFormat="false" ht="13.8" hidden="false" customHeight="false" outlineLevel="0" collapsed="false">
      <c r="B44" s="243"/>
      <c r="C44" s="243"/>
      <c r="D44" s="243"/>
      <c r="E44" s="243"/>
      <c r="F44" s="243"/>
      <c r="G44" s="243"/>
      <c r="H44" s="275"/>
    </row>
    <row r="45" customFormat="false" ht="13.8" hidden="false" customHeight="false" outlineLevel="0" collapsed="false">
      <c r="B45" s="243"/>
      <c r="C45" s="243"/>
      <c r="D45" s="243"/>
      <c r="E45" s="243"/>
      <c r="F45" s="243"/>
      <c r="G45" s="243"/>
      <c r="H45" s="243"/>
      <c r="I45" s="0" t="s">
        <v>63</v>
      </c>
    </row>
    <row r="46" customFormat="false" ht="13.8" hidden="false" customHeight="false" outlineLevel="0" collapsed="false">
      <c r="B46" s="243"/>
      <c r="C46" s="243"/>
      <c r="D46" s="243"/>
      <c r="E46" s="243"/>
      <c r="F46" s="243"/>
      <c r="G46" s="243"/>
      <c r="H46" s="243"/>
    </row>
    <row r="47" customFormat="false" ht="13.8" hidden="false" customHeight="false" outlineLevel="0" collapsed="false">
      <c r="B47" s="243"/>
      <c r="C47" s="243"/>
      <c r="D47" s="243"/>
      <c r="E47" s="243"/>
      <c r="F47" s="243"/>
      <c r="G47" s="243"/>
      <c r="H47" s="243"/>
    </row>
    <row r="48" customFormat="false" ht="13.8" hidden="false" customHeight="false" outlineLevel="0" collapsed="false">
      <c r="B48" s="243"/>
      <c r="C48" s="243"/>
      <c r="D48" s="243"/>
      <c r="E48" s="243"/>
      <c r="F48" s="243"/>
      <c r="G48" s="243"/>
      <c r="H48" s="243"/>
    </row>
    <row r="49" customFormat="false" ht="13.8" hidden="false" customHeight="false" outlineLevel="0" collapsed="false">
      <c r="B49" s="243"/>
      <c r="C49" s="243"/>
      <c r="D49" s="243"/>
      <c r="E49" s="243"/>
      <c r="F49" s="243"/>
      <c r="G49" s="243"/>
      <c r="H49" s="243"/>
    </row>
    <row r="50" customFormat="false" ht="13.8" hidden="false" customHeight="false" outlineLevel="0" collapsed="false">
      <c r="B50" s="243"/>
      <c r="C50" s="243"/>
      <c r="D50" s="243"/>
      <c r="E50" s="243"/>
      <c r="F50" s="243"/>
      <c r="G50" s="243"/>
      <c r="H50" s="243"/>
    </row>
    <row r="51" customFormat="false" ht="13.8" hidden="false" customHeight="false" outlineLevel="0" collapsed="false">
      <c r="B51" s="243"/>
      <c r="C51" s="243"/>
      <c r="D51" s="243"/>
      <c r="E51" s="243"/>
      <c r="F51" s="243"/>
      <c r="G51" s="243"/>
      <c r="H51" s="243"/>
    </row>
    <row r="52" customFormat="false" ht="13.8" hidden="false" customHeight="false" outlineLevel="0" collapsed="false">
      <c r="B52" s="243"/>
      <c r="C52" s="243"/>
      <c r="D52" s="243"/>
      <c r="E52" s="243"/>
      <c r="F52" s="243"/>
      <c r="G52" s="243"/>
      <c r="H52" s="243"/>
    </row>
    <row r="53" customFormat="false" ht="13.8" hidden="false" customHeight="false" outlineLevel="0" collapsed="false">
      <c r="B53" s="243"/>
      <c r="C53" s="243"/>
      <c r="D53" s="243"/>
      <c r="E53" s="243"/>
      <c r="F53" s="243"/>
      <c r="G53" s="243"/>
      <c r="H53" s="243"/>
    </row>
    <row r="54" customFormat="false" ht="13.8" hidden="false" customHeight="false" outlineLevel="0" collapsed="false">
      <c r="B54" s="243"/>
      <c r="C54" s="243"/>
      <c r="D54" s="243"/>
      <c r="E54" s="243"/>
      <c r="F54" s="243"/>
      <c r="G54" s="243"/>
      <c r="H54" s="243"/>
    </row>
    <row r="55" customFormat="false" ht="13.8" hidden="false" customHeight="false" outlineLevel="0" collapsed="false">
      <c r="B55" s="243"/>
      <c r="C55" s="243"/>
      <c r="D55" s="243"/>
      <c r="E55" s="243"/>
      <c r="F55" s="243"/>
      <c r="G55" s="243"/>
      <c r="H55" s="243"/>
    </row>
    <row r="56" customFormat="false" ht="13.8" hidden="false" customHeight="false" outlineLevel="0" collapsed="false">
      <c r="B56" s="243"/>
      <c r="C56" s="243"/>
      <c r="D56" s="243"/>
      <c r="E56" s="243"/>
      <c r="F56" s="243"/>
      <c r="G56" s="243"/>
      <c r="H56" s="243"/>
    </row>
    <row r="57" customFormat="false" ht="13.8" hidden="false" customHeight="false" outlineLevel="0" collapsed="false">
      <c r="B57" s="243"/>
      <c r="C57" s="243"/>
      <c r="D57" s="243"/>
      <c r="E57" s="243"/>
      <c r="F57" s="243"/>
      <c r="G57" s="243"/>
      <c r="H57" s="243"/>
    </row>
    <row r="58" customFormat="false" ht="13.8" hidden="false" customHeight="false" outlineLevel="0" collapsed="false">
      <c r="B58" s="243"/>
      <c r="C58" s="243"/>
      <c r="D58" s="243"/>
      <c r="E58" s="243"/>
      <c r="F58" s="243"/>
      <c r="G58" s="243"/>
      <c r="H58" s="243"/>
    </row>
    <row r="59" customFormat="false" ht="13.8" hidden="false" customHeight="false" outlineLevel="0" collapsed="false">
      <c r="B59" s="243"/>
      <c r="C59" s="243"/>
      <c r="D59" s="243"/>
      <c r="E59" s="243"/>
      <c r="F59" s="243"/>
      <c r="G59" s="243"/>
      <c r="H59" s="243"/>
    </row>
    <row r="60" customFormat="false" ht="13.8" hidden="false" customHeight="false" outlineLevel="0" collapsed="false">
      <c r="B60" s="243"/>
      <c r="C60" s="243"/>
      <c r="D60" s="243"/>
      <c r="E60" s="243"/>
      <c r="F60" s="243"/>
      <c r="G60" s="243"/>
      <c r="H60" s="243"/>
    </row>
    <row r="61" customFormat="false" ht="13.8" hidden="false" customHeight="false" outlineLevel="0" collapsed="false">
      <c r="B61" s="243"/>
      <c r="C61" s="243"/>
      <c r="D61" s="243"/>
      <c r="E61" s="243"/>
      <c r="F61" s="243"/>
      <c r="G61" s="243"/>
      <c r="H61" s="243"/>
    </row>
    <row r="62" customFormat="false" ht="13.8" hidden="false" customHeight="false" outlineLevel="0" collapsed="false">
      <c r="B62" s="243"/>
      <c r="C62" s="243"/>
      <c r="D62" s="243"/>
      <c r="E62" s="243"/>
      <c r="F62" s="243"/>
      <c r="G62" s="243"/>
      <c r="H62" s="243"/>
    </row>
    <row r="63" customFormat="false" ht="13.8" hidden="false" customHeight="false" outlineLevel="0" collapsed="false">
      <c r="B63" s="243"/>
      <c r="C63" s="243"/>
      <c r="D63" s="243"/>
      <c r="E63" s="243"/>
      <c r="F63" s="243"/>
      <c r="G63" s="243"/>
      <c r="H63" s="243"/>
    </row>
    <row r="64" customFormat="false" ht="13.8" hidden="false" customHeight="false" outlineLevel="0" collapsed="false">
      <c r="B64" s="243"/>
      <c r="C64" s="243"/>
      <c r="D64" s="243"/>
      <c r="E64" s="243"/>
      <c r="F64" s="243"/>
      <c r="G64" s="243"/>
      <c r="H64" s="243"/>
    </row>
    <row r="65" customFormat="false" ht="13.8" hidden="false" customHeight="false" outlineLevel="0" collapsed="false">
      <c r="B65" s="243"/>
      <c r="C65" s="243"/>
      <c r="D65" s="243"/>
      <c r="E65" s="243"/>
      <c r="F65" s="243"/>
      <c r="G65" s="243"/>
      <c r="H65" s="243"/>
    </row>
    <row r="66" customFormat="false" ht="13.8" hidden="false" customHeight="false" outlineLevel="0" collapsed="false">
      <c r="B66" s="243"/>
      <c r="C66" s="243"/>
      <c r="D66" s="243"/>
      <c r="E66" s="243"/>
      <c r="F66" s="243"/>
      <c r="G66" s="243"/>
      <c r="H66" s="243"/>
    </row>
    <row r="67" customFormat="false" ht="13.8" hidden="false" customHeight="false" outlineLevel="0" collapsed="false">
      <c r="B67" s="243"/>
      <c r="C67" s="243"/>
      <c r="D67" s="243"/>
      <c r="E67" s="243"/>
      <c r="F67" s="243"/>
      <c r="G67" s="243"/>
      <c r="H67" s="243"/>
    </row>
    <row r="68" customFormat="false" ht="13.8" hidden="false" customHeight="false" outlineLevel="0" collapsed="false">
      <c r="B68" s="243"/>
      <c r="C68" s="243"/>
      <c r="D68" s="243"/>
      <c r="E68" s="243"/>
      <c r="F68" s="243"/>
      <c r="G68" s="243"/>
      <c r="H68" s="243"/>
    </row>
    <row r="69" customFormat="false" ht="13.8" hidden="false" customHeight="false" outlineLevel="0" collapsed="false">
      <c r="B69" s="243"/>
      <c r="C69" s="243"/>
      <c r="D69" s="243"/>
      <c r="E69" s="243"/>
      <c r="F69" s="243"/>
      <c r="G69" s="243"/>
      <c r="H69" s="243"/>
    </row>
    <row r="70" customFormat="false" ht="13.8" hidden="false" customHeight="false" outlineLevel="0" collapsed="false">
      <c r="B70" s="243"/>
      <c r="C70" s="243"/>
      <c r="D70" s="243"/>
      <c r="E70" s="243"/>
      <c r="F70" s="243"/>
      <c r="G70" s="243"/>
      <c r="H70" s="243"/>
    </row>
    <row r="71" customFormat="false" ht="13.8" hidden="false" customHeight="false" outlineLevel="0" collapsed="false">
      <c r="B71" s="243"/>
      <c r="C71" s="243"/>
      <c r="D71" s="243"/>
      <c r="E71" s="243"/>
      <c r="F71" s="243"/>
      <c r="G71" s="243"/>
      <c r="H71" s="243"/>
    </row>
    <row r="72" customFormat="false" ht="13.8" hidden="false" customHeight="false" outlineLevel="0" collapsed="false">
      <c r="B72" s="243"/>
      <c r="C72" s="243"/>
      <c r="D72" s="243"/>
      <c r="E72" s="243"/>
      <c r="F72" s="243"/>
      <c r="G72" s="243"/>
      <c r="H72" s="243"/>
    </row>
    <row r="73" customFormat="false" ht="13.8" hidden="false" customHeight="false" outlineLevel="0" collapsed="false">
      <c r="B73" s="243"/>
      <c r="C73" s="243"/>
      <c r="D73" s="243"/>
      <c r="E73" s="243"/>
      <c r="F73" s="243"/>
      <c r="G73" s="243"/>
      <c r="H73" s="243"/>
    </row>
    <row r="74" customFormat="false" ht="13.8" hidden="false" customHeight="false" outlineLevel="0" collapsed="false">
      <c r="B74" s="243"/>
      <c r="C74" s="243"/>
      <c r="D74" s="243"/>
      <c r="E74" s="243"/>
      <c r="F74" s="243"/>
      <c r="G74" s="243"/>
      <c r="H74" s="243"/>
    </row>
    <row r="75" customFormat="false" ht="13.8" hidden="false" customHeight="false" outlineLevel="0" collapsed="false">
      <c r="B75" s="243"/>
      <c r="C75" s="243"/>
      <c r="D75" s="243"/>
      <c r="E75" s="243"/>
      <c r="F75" s="243"/>
      <c r="G75" s="243"/>
      <c r="H75" s="243"/>
    </row>
    <row r="76" customFormat="false" ht="13.8" hidden="false" customHeight="false" outlineLevel="0" collapsed="false">
      <c r="B76" s="243"/>
      <c r="C76" s="243"/>
      <c r="D76" s="243"/>
      <c r="E76" s="243"/>
      <c r="F76" s="243"/>
      <c r="G76" s="243"/>
      <c r="H76" s="243"/>
    </row>
    <row r="77" customFormat="false" ht="13.8" hidden="false" customHeight="false" outlineLevel="0" collapsed="false">
      <c r="B77" s="243"/>
      <c r="C77" s="243"/>
      <c r="D77" s="243"/>
      <c r="E77" s="243"/>
      <c r="F77" s="243"/>
      <c r="G77" s="243"/>
      <c r="H77" s="243"/>
    </row>
    <row r="78" customFormat="false" ht="13.8" hidden="false" customHeight="false" outlineLevel="0" collapsed="false">
      <c r="B78" s="243"/>
      <c r="C78" s="243"/>
      <c r="D78" s="243"/>
      <c r="E78" s="243"/>
      <c r="F78" s="243"/>
      <c r="G78" s="243"/>
      <c r="H78" s="243"/>
    </row>
    <row r="79" customFormat="false" ht="13.8" hidden="false" customHeight="false" outlineLevel="0" collapsed="false">
      <c r="B79" s="243"/>
      <c r="C79" s="243"/>
      <c r="D79" s="243"/>
      <c r="E79" s="243"/>
      <c r="F79" s="243"/>
      <c r="G79" s="243"/>
      <c r="H79" s="243"/>
    </row>
    <row r="80" customFormat="false" ht="13.8" hidden="false" customHeight="false" outlineLevel="0" collapsed="false">
      <c r="B80" s="243"/>
      <c r="C80" s="243"/>
      <c r="D80" s="243"/>
      <c r="E80" s="243"/>
      <c r="F80" s="243"/>
      <c r="G80" s="243"/>
      <c r="H80" s="243"/>
    </row>
    <row r="81" customFormat="false" ht="13.8" hidden="false" customHeight="false" outlineLevel="0" collapsed="false">
      <c r="B81" s="243"/>
      <c r="C81" s="243"/>
      <c r="D81" s="243"/>
      <c r="E81" s="243"/>
      <c r="F81" s="243"/>
      <c r="G81" s="243"/>
      <c r="H81" s="243"/>
    </row>
    <row r="82" customFormat="false" ht="13.8" hidden="false" customHeight="false" outlineLevel="0" collapsed="false">
      <c r="B82" s="243"/>
      <c r="C82" s="243"/>
      <c r="D82" s="243"/>
      <c r="E82" s="243"/>
      <c r="F82" s="243"/>
      <c r="G82" s="243"/>
      <c r="H82" s="243"/>
    </row>
    <row r="83" customFormat="false" ht="13.8" hidden="false" customHeight="false" outlineLevel="0" collapsed="false">
      <c r="B83" s="243"/>
      <c r="C83" s="243"/>
      <c r="D83" s="243"/>
      <c r="E83" s="243"/>
      <c r="F83" s="243"/>
      <c r="G83" s="243"/>
      <c r="H83" s="243"/>
    </row>
    <row r="84" customFormat="false" ht="13.8" hidden="false" customHeight="false" outlineLevel="0" collapsed="false">
      <c r="B84" s="243"/>
      <c r="C84" s="243"/>
      <c r="D84" s="243"/>
      <c r="E84" s="243"/>
      <c r="F84" s="243"/>
      <c r="G84" s="243"/>
      <c r="H84" s="243"/>
    </row>
    <row r="85" customFormat="false" ht="13.8" hidden="false" customHeight="false" outlineLevel="0" collapsed="false">
      <c r="B85" s="243"/>
      <c r="C85" s="243"/>
      <c r="D85" s="243"/>
      <c r="E85" s="243"/>
      <c r="F85" s="243"/>
      <c r="G85" s="243"/>
      <c r="H85" s="243"/>
    </row>
    <row r="86" customFormat="false" ht="13.8" hidden="false" customHeight="false" outlineLevel="0" collapsed="false">
      <c r="B86" s="243"/>
      <c r="C86" s="243"/>
      <c r="D86" s="243"/>
      <c r="E86" s="243"/>
      <c r="F86" s="243"/>
      <c r="G86" s="243"/>
      <c r="H86" s="243"/>
    </row>
    <row r="87" customFormat="false" ht="13.8" hidden="false" customHeight="false" outlineLevel="0" collapsed="false">
      <c r="B87" s="243"/>
      <c r="C87" s="243"/>
      <c r="D87" s="243"/>
      <c r="E87" s="243"/>
      <c r="F87" s="243"/>
      <c r="G87" s="243"/>
      <c r="H87" s="243"/>
    </row>
    <row r="88" customFormat="false" ht="13.8" hidden="false" customHeight="false" outlineLevel="0" collapsed="false">
      <c r="B88" s="243"/>
      <c r="C88" s="243"/>
      <c r="D88" s="243"/>
      <c r="E88" s="243"/>
      <c r="F88" s="243"/>
      <c r="G88" s="243"/>
      <c r="H88" s="243"/>
    </row>
    <row r="89" customFormat="false" ht="13.8" hidden="false" customHeight="false" outlineLevel="0" collapsed="false">
      <c r="B89" s="243"/>
      <c r="C89" s="243"/>
      <c r="D89" s="243"/>
      <c r="E89" s="243"/>
      <c r="F89" s="243"/>
      <c r="G89" s="243"/>
      <c r="H89" s="243"/>
    </row>
    <row r="90" customFormat="false" ht="13.8" hidden="false" customHeight="false" outlineLevel="0" collapsed="false">
      <c r="B90" s="243"/>
      <c r="C90" s="243"/>
      <c r="D90" s="243"/>
      <c r="E90" s="243"/>
      <c r="F90" s="243"/>
      <c r="G90" s="243"/>
      <c r="H90" s="243"/>
    </row>
    <row r="91" customFormat="false" ht="13.8" hidden="false" customHeight="false" outlineLevel="0" collapsed="false">
      <c r="B91" s="243"/>
      <c r="C91" s="243"/>
      <c r="D91" s="243"/>
      <c r="E91" s="243"/>
      <c r="F91" s="243"/>
      <c r="G91" s="243"/>
      <c r="H91" s="243"/>
    </row>
    <row r="92" customFormat="false" ht="13.8" hidden="false" customHeight="false" outlineLevel="0" collapsed="false">
      <c r="B92" s="243"/>
      <c r="C92" s="243"/>
      <c r="D92" s="243"/>
      <c r="E92" s="243"/>
      <c r="F92" s="243"/>
      <c r="G92" s="243"/>
      <c r="H92" s="243"/>
    </row>
    <row r="93" customFormat="false" ht="13.8" hidden="false" customHeight="false" outlineLevel="0" collapsed="false">
      <c r="B93" s="243"/>
      <c r="C93" s="243"/>
      <c r="D93" s="243"/>
      <c r="E93" s="243"/>
      <c r="F93" s="243"/>
      <c r="G93" s="243"/>
      <c r="H93" s="243"/>
    </row>
    <row r="94" customFormat="false" ht="13.8" hidden="false" customHeight="false" outlineLevel="0" collapsed="false">
      <c r="B94" s="243"/>
      <c r="C94" s="243"/>
      <c r="D94" s="243"/>
      <c r="E94" s="243"/>
      <c r="F94" s="243"/>
      <c r="G94" s="243"/>
      <c r="H94" s="243"/>
    </row>
    <row r="95" customFormat="false" ht="13.8" hidden="false" customHeight="false" outlineLevel="0" collapsed="false">
      <c r="B95" s="243"/>
      <c r="C95" s="243"/>
      <c r="D95" s="243"/>
      <c r="E95" s="243"/>
      <c r="F95" s="243"/>
      <c r="G95" s="243"/>
      <c r="H95" s="243"/>
    </row>
    <row r="96" customFormat="false" ht="13.8" hidden="false" customHeight="false" outlineLevel="0" collapsed="false">
      <c r="B96" s="243"/>
      <c r="C96" s="243"/>
      <c r="D96" s="243"/>
      <c r="E96" s="243"/>
      <c r="F96" s="243"/>
      <c r="G96" s="243"/>
      <c r="H96" s="243"/>
    </row>
    <row r="97" customFormat="false" ht="13.8" hidden="false" customHeight="false" outlineLevel="0" collapsed="false">
      <c r="B97" s="243"/>
      <c r="C97" s="243"/>
      <c r="D97" s="243"/>
      <c r="E97" s="243"/>
      <c r="F97" s="243"/>
      <c r="G97" s="243"/>
      <c r="H97" s="243"/>
    </row>
    <row r="98" customFormat="false" ht="13.8" hidden="false" customHeight="false" outlineLevel="0" collapsed="false">
      <c r="B98" s="243"/>
      <c r="C98" s="243"/>
      <c r="D98" s="243"/>
      <c r="E98" s="243"/>
      <c r="F98" s="243"/>
      <c r="G98" s="243"/>
      <c r="H98" s="243"/>
    </row>
    <row r="99" customFormat="false" ht="13.8" hidden="false" customHeight="false" outlineLevel="0" collapsed="false">
      <c r="B99" s="243"/>
      <c r="C99" s="243"/>
      <c r="D99" s="243"/>
      <c r="E99" s="243"/>
      <c r="F99" s="243"/>
      <c r="G99" s="243"/>
      <c r="H99" s="243"/>
    </row>
    <row r="100" customFormat="false" ht="13.8" hidden="false" customHeight="false" outlineLevel="0" collapsed="false">
      <c r="B100" s="243"/>
      <c r="C100" s="243"/>
      <c r="D100" s="243"/>
      <c r="E100" s="243"/>
      <c r="F100" s="243"/>
      <c r="G100" s="243"/>
      <c r="H100" s="243"/>
    </row>
    <row r="101" customFormat="false" ht="13.8" hidden="false" customHeight="false" outlineLevel="0" collapsed="false">
      <c r="B101" s="243"/>
      <c r="C101" s="243"/>
      <c r="D101" s="243"/>
      <c r="E101" s="243"/>
      <c r="F101" s="243"/>
      <c r="G101" s="243"/>
      <c r="H101" s="243"/>
    </row>
    <row r="102" customFormat="false" ht="13.8" hidden="false" customHeight="false" outlineLevel="0" collapsed="false">
      <c r="B102" s="243"/>
      <c r="C102" s="243"/>
      <c r="D102" s="243"/>
      <c r="E102" s="243"/>
      <c r="F102" s="243"/>
      <c r="G102" s="243"/>
      <c r="H102" s="243"/>
    </row>
    <row r="103" customFormat="false" ht="13.8" hidden="false" customHeight="false" outlineLevel="0" collapsed="false">
      <c r="B103" s="243"/>
      <c r="C103" s="243"/>
      <c r="D103" s="243"/>
      <c r="E103" s="243"/>
      <c r="F103" s="243"/>
      <c r="G103" s="243"/>
      <c r="H103" s="243"/>
    </row>
    <row r="104" customFormat="false" ht="13.8" hidden="false" customHeight="false" outlineLevel="0" collapsed="false">
      <c r="B104" s="243"/>
      <c r="C104" s="243"/>
      <c r="D104" s="243"/>
      <c r="E104" s="243"/>
      <c r="F104" s="243"/>
      <c r="G104" s="243"/>
      <c r="H104" s="243"/>
    </row>
    <row r="105" customFormat="false" ht="13.8" hidden="false" customHeight="false" outlineLevel="0" collapsed="false">
      <c r="B105" s="243"/>
      <c r="C105" s="243"/>
      <c r="D105" s="243"/>
      <c r="E105" s="243"/>
      <c r="F105" s="243"/>
      <c r="G105" s="243"/>
      <c r="H105" s="243"/>
    </row>
    <row r="106" customFormat="false" ht="13.8" hidden="false" customHeight="false" outlineLevel="0" collapsed="false">
      <c r="B106" s="243"/>
      <c r="C106" s="243"/>
      <c r="D106" s="243"/>
      <c r="E106" s="243"/>
      <c r="F106" s="243"/>
      <c r="G106" s="243"/>
      <c r="H106" s="243"/>
    </row>
    <row r="107" customFormat="false" ht="13.8" hidden="false" customHeight="false" outlineLevel="0" collapsed="false">
      <c r="B107" s="243"/>
      <c r="C107" s="243"/>
      <c r="D107" s="243"/>
      <c r="E107" s="243"/>
      <c r="F107" s="243"/>
      <c r="G107" s="243"/>
      <c r="H107" s="243"/>
    </row>
    <row r="108" customFormat="false" ht="13.8" hidden="false" customHeight="false" outlineLevel="0" collapsed="false">
      <c r="B108" s="243"/>
      <c r="C108" s="243"/>
      <c r="D108" s="243"/>
      <c r="E108" s="243"/>
      <c r="F108" s="243"/>
      <c r="G108" s="243"/>
      <c r="H108" s="243"/>
    </row>
    <row r="109" customFormat="false" ht="13.8" hidden="false" customHeight="false" outlineLevel="0" collapsed="false">
      <c r="B109" s="243"/>
      <c r="C109" s="243"/>
      <c r="D109" s="243"/>
      <c r="E109" s="243"/>
      <c r="F109" s="243"/>
      <c r="G109" s="243"/>
      <c r="H109" s="243"/>
    </row>
    <row r="110" customFormat="false" ht="13.8" hidden="false" customHeight="false" outlineLevel="0" collapsed="false">
      <c r="B110" s="243"/>
      <c r="C110" s="243"/>
      <c r="D110" s="243"/>
      <c r="E110" s="243"/>
      <c r="F110" s="243"/>
      <c r="G110" s="243"/>
      <c r="H110" s="243"/>
    </row>
    <row r="111" customFormat="false" ht="13.8" hidden="false" customHeight="false" outlineLevel="0" collapsed="false">
      <c r="B111" s="243"/>
      <c r="C111" s="243"/>
      <c r="D111" s="243"/>
      <c r="E111" s="243"/>
      <c r="F111" s="243"/>
      <c r="G111" s="243"/>
      <c r="H111" s="243"/>
    </row>
    <row r="112" customFormat="false" ht="13.8" hidden="false" customHeight="false" outlineLevel="0" collapsed="false">
      <c r="B112" s="243"/>
      <c r="C112" s="243"/>
      <c r="D112" s="243"/>
      <c r="E112" s="243"/>
      <c r="F112" s="243"/>
      <c r="G112" s="243"/>
      <c r="H112" s="243"/>
    </row>
    <row r="113" customFormat="false" ht="13.8" hidden="false" customHeight="false" outlineLevel="0" collapsed="false">
      <c r="B113" s="243"/>
      <c r="C113" s="243"/>
      <c r="D113" s="243"/>
      <c r="E113" s="243"/>
      <c r="F113" s="243"/>
      <c r="G113" s="243"/>
      <c r="H113" s="243"/>
    </row>
    <row r="114" customFormat="false" ht="13.8" hidden="false" customHeight="false" outlineLevel="0" collapsed="false">
      <c r="B114" s="243"/>
      <c r="C114" s="243"/>
      <c r="D114" s="243"/>
      <c r="E114" s="243"/>
      <c r="F114" s="243"/>
      <c r="G114" s="243"/>
      <c r="H114" s="243"/>
    </row>
    <row r="115" customFormat="false" ht="13.8" hidden="false" customHeight="false" outlineLevel="0" collapsed="false">
      <c r="B115" s="243"/>
      <c r="C115" s="243"/>
      <c r="D115" s="243"/>
      <c r="E115" s="243"/>
      <c r="F115" s="243"/>
      <c r="G115" s="243"/>
      <c r="H115" s="243"/>
    </row>
    <row r="116" customFormat="false" ht="13.8" hidden="false" customHeight="false" outlineLevel="0" collapsed="false">
      <c r="B116" s="243"/>
      <c r="C116" s="243"/>
      <c r="D116" s="243"/>
      <c r="E116" s="243"/>
      <c r="F116" s="243"/>
      <c r="G116" s="243"/>
      <c r="H116" s="243"/>
    </row>
    <row r="117" customFormat="false" ht="13.8" hidden="false" customHeight="false" outlineLevel="0" collapsed="false">
      <c r="B117" s="243"/>
      <c r="C117" s="243"/>
      <c r="D117" s="243"/>
      <c r="E117" s="243"/>
      <c r="F117" s="243"/>
      <c r="G117" s="243"/>
      <c r="H117" s="243"/>
    </row>
    <row r="118" customFormat="false" ht="13.8" hidden="false" customHeight="false" outlineLevel="0" collapsed="false">
      <c r="B118" s="243"/>
      <c r="C118" s="243"/>
      <c r="D118" s="243"/>
      <c r="E118" s="243"/>
      <c r="F118" s="243"/>
      <c r="G118" s="243"/>
      <c r="H118" s="243"/>
    </row>
    <row r="119" customFormat="false" ht="13.8" hidden="false" customHeight="false" outlineLevel="0" collapsed="false">
      <c r="B119" s="243"/>
      <c r="C119" s="243"/>
      <c r="D119" s="243"/>
      <c r="E119" s="243"/>
      <c r="F119" s="243"/>
      <c r="G119" s="243"/>
      <c r="H119" s="243"/>
    </row>
    <row r="120" customFormat="false" ht="13.8" hidden="false" customHeight="false" outlineLevel="0" collapsed="false">
      <c r="B120" s="243"/>
      <c r="C120" s="243"/>
      <c r="D120" s="243"/>
      <c r="E120" s="243"/>
      <c r="F120" s="243"/>
      <c r="G120" s="243"/>
      <c r="H120" s="243"/>
    </row>
    <row r="121" customFormat="false" ht="13.8" hidden="false" customHeight="false" outlineLevel="0" collapsed="false">
      <c r="B121" s="243"/>
      <c r="C121" s="243"/>
      <c r="D121" s="243"/>
      <c r="E121" s="243"/>
      <c r="F121" s="243"/>
      <c r="G121" s="243"/>
      <c r="H121" s="243"/>
    </row>
    <row r="122" customFormat="false" ht="13.8" hidden="false" customHeight="false" outlineLevel="0" collapsed="false">
      <c r="B122" s="243"/>
      <c r="C122" s="243"/>
      <c r="D122" s="243"/>
      <c r="E122" s="243"/>
      <c r="F122" s="243"/>
      <c r="G122" s="243"/>
      <c r="H122" s="243"/>
    </row>
    <row r="123" customFormat="false" ht="13.8" hidden="false" customHeight="false" outlineLevel="0" collapsed="false">
      <c r="B123" s="243"/>
      <c r="C123" s="243"/>
      <c r="D123" s="243"/>
      <c r="E123" s="243"/>
      <c r="F123" s="243"/>
      <c r="G123" s="243"/>
      <c r="H123" s="243"/>
    </row>
    <row r="124" customFormat="false" ht="13.8" hidden="false" customHeight="false" outlineLevel="0" collapsed="false">
      <c r="B124" s="243"/>
      <c r="C124" s="243"/>
      <c r="D124" s="243"/>
      <c r="E124" s="243"/>
      <c r="F124" s="243"/>
      <c r="G124" s="243"/>
      <c r="H124" s="243"/>
    </row>
    <row r="125" customFormat="false" ht="13.8" hidden="false" customHeight="false" outlineLevel="0" collapsed="false">
      <c r="B125" s="243"/>
      <c r="C125" s="243"/>
      <c r="D125" s="243"/>
      <c r="E125" s="243"/>
      <c r="F125" s="243"/>
      <c r="G125" s="243"/>
      <c r="H125" s="243"/>
    </row>
    <row r="126" customFormat="false" ht="13.8" hidden="false" customHeight="false" outlineLevel="0" collapsed="false">
      <c r="B126" s="243"/>
      <c r="C126" s="243"/>
      <c r="D126" s="243"/>
      <c r="E126" s="243"/>
      <c r="F126" s="243"/>
      <c r="G126" s="243"/>
      <c r="H126" s="243"/>
    </row>
    <row r="127" customFormat="false" ht="13.8" hidden="false" customHeight="false" outlineLevel="0" collapsed="false">
      <c r="B127" s="243"/>
      <c r="C127" s="243"/>
      <c r="D127" s="243"/>
      <c r="E127" s="243"/>
      <c r="F127" s="243"/>
      <c r="G127" s="243"/>
      <c r="H127" s="243"/>
    </row>
    <row r="128" customFormat="false" ht="13.8" hidden="false" customHeight="false" outlineLevel="0" collapsed="false">
      <c r="B128" s="243"/>
      <c r="C128" s="243"/>
      <c r="D128" s="243"/>
      <c r="E128" s="243"/>
      <c r="F128" s="243"/>
      <c r="G128" s="243"/>
      <c r="H128" s="243"/>
    </row>
    <row r="129" customFormat="false" ht="13.8" hidden="false" customHeight="false" outlineLevel="0" collapsed="false">
      <c r="B129" s="243"/>
      <c r="C129" s="243"/>
      <c r="D129" s="243"/>
      <c r="E129" s="243"/>
      <c r="F129" s="243"/>
      <c r="G129" s="243"/>
      <c r="H129" s="243"/>
    </row>
    <row r="130" customFormat="false" ht="13.8" hidden="false" customHeight="false" outlineLevel="0" collapsed="false">
      <c r="B130" s="243"/>
      <c r="C130" s="243"/>
      <c r="D130" s="243"/>
      <c r="E130" s="243"/>
      <c r="F130" s="243"/>
      <c r="G130" s="243"/>
      <c r="H130" s="243"/>
    </row>
    <row r="131" customFormat="false" ht="13.8" hidden="false" customHeight="false" outlineLevel="0" collapsed="false">
      <c r="B131" s="243"/>
      <c r="C131" s="243"/>
      <c r="D131" s="243"/>
      <c r="E131" s="243"/>
      <c r="F131" s="243"/>
      <c r="G131" s="243"/>
      <c r="H131" s="243"/>
    </row>
    <row r="132" customFormat="false" ht="13.8" hidden="false" customHeight="false" outlineLevel="0" collapsed="false">
      <c r="B132" s="243"/>
      <c r="C132" s="243"/>
      <c r="D132" s="243"/>
      <c r="E132" s="243"/>
      <c r="F132" s="243"/>
      <c r="G132" s="243"/>
      <c r="H132" s="243"/>
    </row>
    <row r="133" customFormat="false" ht="13.8" hidden="false" customHeight="false" outlineLevel="0" collapsed="false">
      <c r="B133" s="243"/>
      <c r="C133" s="243"/>
      <c r="D133" s="243"/>
      <c r="E133" s="243"/>
      <c r="F133" s="243"/>
      <c r="G133" s="243"/>
      <c r="H133" s="243"/>
    </row>
    <row r="134" customFormat="false" ht="13.8" hidden="false" customHeight="false" outlineLevel="0" collapsed="false">
      <c r="B134" s="243"/>
      <c r="C134" s="243"/>
      <c r="D134" s="243"/>
      <c r="E134" s="243"/>
      <c r="F134" s="243"/>
      <c r="G134" s="243"/>
      <c r="H134" s="243"/>
    </row>
    <row r="135" customFormat="false" ht="13.8" hidden="false" customHeight="false" outlineLevel="0" collapsed="false">
      <c r="B135" s="243"/>
      <c r="C135" s="243"/>
      <c r="D135" s="243"/>
      <c r="E135" s="243"/>
      <c r="F135" s="243"/>
      <c r="G135" s="243"/>
      <c r="H135" s="243"/>
    </row>
    <row r="136" customFormat="false" ht="13.8" hidden="false" customHeight="false" outlineLevel="0" collapsed="false">
      <c r="B136" s="243"/>
      <c r="C136" s="243"/>
      <c r="D136" s="243"/>
      <c r="E136" s="243"/>
      <c r="F136" s="243"/>
      <c r="G136" s="243"/>
      <c r="H136" s="243"/>
    </row>
    <row r="137" customFormat="false" ht="13.8" hidden="false" customHeight="false" outlineLevel="0" collapsed="false">
      <c r="B137" s="243"/>
      <c r="C137" s="243"/>
      <c r="D137" s="243"/>
      <c r="E137" s="243"/>
      <c r="F137" s="243"/>
      <c r="G137" s="243"/>
      <c r="H137" s="243"/>
    </row>
    <row r="138" customFormat="false" ht="13.8" hidden="false" customHeight="false" outlineLevel="0" collapsed="false">
      <c r="B138" s="243"/>
      <c r="C138" s="243"/>
      <c r="D138" s="243"/>
      <c r="E138" s="243"/>
      <c r="F138" s="243"/>
      <c r="G138" s="243"/>
      <c r="H138" s="243"/>
    </row>
    <row r="139" customFormat="false" ht="13.8" hidden="false" customHeight="false" outlineLevel="0" collapsed="false">
      <c r="B139" s="243"/>
      <c r="C139" s="243"/>
      <c r="D139" s="243"/>
      <c r="E139" s="243"/>
      <c r="F139" s="243"/>
      <c r="G139" s="243"/>
      <c r="H139" s="243"/>
    </row>
    <row r="140" customFormat="false" ht="13.8" hidden="false" customHeight="false" outlineLevel="0" collapsed="false">
      <c r="B140" s="243"/>
      <c r="C140" s="243"/>
      <c r="D140" s="243"/>
      <c r="E140" s="243"/>
      <c r="F140" s="243"/>
      <c r="G140" s="243"/>
      <c r="H140" s="243"/>
    </row>
    <row r="141" customFormat="false" ht="13.8" hidden="false" customHeight="false" outlineLevel="0" collapsed="false">
      <c r="B141" s="243"/>
      <c r="C141" s="243"/>
      <c r="D141" s="243"/>
      <c r="E141" s="243"/>
      <c r="F141" s="243"/>
      <c r="G141" s="243"/>
      <c r="H141" s="243"/>
    </row>
    <row r="142" customFormat="false" ht="13.8" hidden="false" customHeight="false" outlineLevel="0" collapsed="false">
      <c r="B142" s="243"/>
      <c r="C142" s="243"/>
      <c r="D142" s="243"/>
      <c r="E142" s="243"/>
      <c r="F142" s="243"/>
      <c r="G142" s="243"/>
      <c r="H142" s="243"/>
    </row>
    <row r="143" customFormat="false" ht="13.8" hidden="false" customHeight="false" outlineLevel="0" collapsed="false">
      <c r="B143" s="243"/>
      <c r="C143" s="243"/>
      <c r="D143" s="243"/>
      <c r="E143" s="243"/>
      <c r="F143" s="243"/>
      <c r="G143" s="243"/>
      <c r="H143" s="243"/>
    </row>
    <row r="144" customFormat="false" ht="13.8" hidden="false" customHeight="false" outlineLevel="0" collapsed="false">
      <c r="B144" s="243"/>
      <c r="C144" s="243"/>
      <c r="D144" s="243"/>
      <c r="E144" s="243"/>
      <c r="F144" s="243"/>
      <c r="G144" s="243"/>
      <c r="H144" s="243"/>
    </row>
    <row r="145" customFormat="false" ht="13.8" hidden="false" customHeight="false" outlineLevel="0" collapsed="false">
      <c r="B145" s="243"/>
      <c r="C145" s="243"/>
      <c r="D145" s="243"/>
      <c r="E145" s="243"/>
      <c r="F145" s="243"/>
      <c r="G145" s="243"/>
      <c r="H145" s="243"/>
    </row>
    <row r="146" customFormat="false" ht="13.8" hidden="false" customHeight="false" outlineLevel="0" collapsed="false">
      <c r="B146" s="243"/>
      <c r="C146" s="243"/>
      <c r="D146" s="243"/>
      <c r="E146" s="243"/>
      <c r="F146" s="243"/>
      <c r="G146" s="243"/>
      <c r="H146" s="243"/>
    </row>
    <row r="147" customFormat="false" ht="13.8" hidden="false" customHeight="false" outlineLevel="0" collapsed="false">
      <c r="B147" s="243"/>
      <c r="C147" s="243"/>
      <c r="D147" s="243"/>
      <c r="E147" s="243"/>
      <c r="F147" s="243"/>
      <c r="G147" s="243"/>
      <c r="H147" s="243"/>
    </row>
    <row r="148" customFormat="false" ht="13.8" hidden="false" customHeight="false" outlineLevel="0" collapsed="false">
      <c r="B148" s="243"/>
      <c r="C148" s="243"/>
      <c r="D148" s="243"/>
      <c r="E148" s="243"/>
      <c r="F148" s="243"/>
      <c r="G148" s="243"/>
      <c r="H148" s="243"/>
    </row>
    <row r="149" customFormat="false" ht="13.8" hidden="false" customHeight="false" outlineLevel="0" collapsed="false">
      <c r="B149" s="243"/>
      <c r="C149" s="243"/>
      <c r="D149" s="243"/>
      <c r="E149" s="243"/>
      <c r="F149" s="243"/>
      <c r="G149" s="243"/>
      <c r="H149" s="243"/>
    </row>
    <row r="150" customFormat="false" ht="13.8" hidden="false" customHeight="false" outlineLevel="0" collapsed="false">
      <c r="B150" s="243"/>
      <c r="C150" s="243"/>
      <c r="D150" s="243"/>
      <c r="E150" s="243"/>
      <c r="F150" s="243"/>
      <c r="G150" s="243"/>
      <c r="H150" s="243"/>
    </row>
    <row r="151" customFormat="false" ht="13.8" hidden="false" customHeight="false" outlineLevel="0" collapsed="false">
      <c r="B151" s="243"/>
      <c r="C151" s="243"/>
      <c r="D151" s="243"/>
      <c r="E151" s="243"/>
      <c r="F151" s="243"/>
      <c r="G151" s="243"/>
      <c r="H151" s="243"/>
    </row>
    <row r="152" customFormat="false" ht="13.8" hidden="false" customHeight="false" outlineLevel="0" collapsed="false">
      <c r="B152" s="243"/>
      <c r="C152" s="243"/>
      <c r="D152" s="243"/>
      <c r="E152" s="243"/>
      <c r="F152" s="243"/>
      <c r="G152" s="243"/>
      <c r="H152" s="243"/>
    </row>
    <row r="153" customFormat="false" ht="13.8" hidden="false" customHeight="false" outlineLevel="0" collapsed="false">
      <c r="B153" s="243"/>
      <c r="C153" s="243"/>
      <c r="D153" s="243"/>
      <c r="E153" s="243"/>
      <c r="F153" s="243"/>
      <c r="G153" s="243"/>
      <c r="H153" s="243"/>
    </row>
    <row r="154" customFormat="false" ht="13.8" hidden="false" customHeight="false" outlineLevel="0" collapsed="false">
      <c r="B154" s="243"/>
      <c r="C154" s="243"/>
      <c r="D154" s="243"/>
      <c r="E154" s="243"/>
      <c r="F154" s="243"/>
      <c r="G154" s="243"/>
      <c r="H154" s="243"/>
    </row>
    <row r="155" customFormat="false" ht="13.8" hidden="false" customHeight="false" outlineLevel="0" collapsed="false">
      <c r="B155" s="243"/>
      <c r="C155" s="243"/>
      <c r="D155" s="243"/>
      <c r="E155" s="243"/>
      <c r="F155" s="243"/>
      <c r="G155" s="243"/>
      <c r="H155" s="243"/>
    </row>
    <row r="156" customFormat="false" ht="13.8" hidden="false" customHeight="false" outlineLevel="0" collapsed="false">
      <c r="B156" s="243"/>
      <c r="C156" s="243"/>
      <c r="D156" s="243"/>
      <c r="E156" s="243"/>
      <c r="F156" s="243"/>
      <c r="G156" s="243"/>
      <c r="H156" s="243"/>
    </row>
    <row r="157" customFormat="false" ht="13.8" hidden="false" customHeight="false" outlineLevel="0" collapsed="false">
      <c r="B157" s="243"/>
      <c r="C157" s="243"/>
      <c r="D157" s="243"/>
      <c r="E157" s="243"/>
      <c r="F157" s="243"/>
      <c r="G157" s="243"/>
      <c r="H157" s="243"/>
    </row>
    <row r="158" customFormat="false" ht="13.8" hidden="false" customHeight="false" outlineLevel="0" collapsed="false">
      <c r="B158" s="243"/>
      <c r="C158" s="243"/>
      <c r="D158" s="243"/>
      <c r="E158" s="243"/>
      <c r="F158" s="243"/>
      <c r="G158" s="243"/>
      <c r="H158" s="243"/>
    </row>
    <row r="159" customFormat="false" ht="13.8" hidden="false" customHeight="false" outlineLevel="0" collapsed="false">
      <c r="B159" s="243"/>
      <c r="C159" s="243"/>
      <c r="D159" s="243"/>
      <c r="E159" s="243"/>
      <c r="F159" s="243"/>
      <c r="G159" s="243"/>
      <c r="H159" s="243"/>
    </row>
    <row r="160" customFormat="false" ht="13.8" hidden="false" customHeight="false" outlineLevel="0" collapsed="false">
      <c r="B160" s="243"/>
      <c r="C160" s="243"/>
      <c r="D160" s="243"/>
      <c r="E160" s="243"/>
      <c r="F160" s="243"/>
      <c r="G160" s="243"/>
      <c r="H160" s="243"/>
    </row>
    <row r="161" customFormat="false" ht="13.8" hidden="false" customHeight="false" outlineLevel="0" collapsed="false">
      <c r="B161" s="243"/>
      <c r="C161" s="243"/>
      <c r="D161" s="243"/>
      <c r="E161" s="243"/>
      <c r="F161" s="243"/>
      <c r="G161" s="243"/>
      <c r="H161" s="243"/>
    </row>
    <row r="162" customFormat="false" ht="13.8" hidden="false" customHeight="false" outlineLevel="0" collapsed="false">
      <c r="B162" s="243"/>
      <c r="C162" s="243"/>
      <c r="D162" s="243"/>
      <c r="E162" s="243"/>
      <c r="F162" s="243"/>
      <c r="G162" s="243"/>
      <c r="H162" s="243"/>
    </row>
    <row r="163" customFormat="false" ht="13.8" hidden="false" customHeight="false" outlineLevel="0" collapsed="false">
      <c r="B163" s="243"/>
      <c r="C163" s="243"/>
      <c r="D163" s="243"/>
      <c r="E163" s="243"/>
      <c r="F163" s="243"/>
      <c r="G163" s="243"/>
      <c r="H163" s="243"/>
    </row>
    <row r="164" customFormat="false" ht="13.8" hidden="false" customHeight="false" outlineLevel="0" collapsed="false">
      <c r="B164" s="243"/>
      <c r="C164" s="243"/>
      <c r="D164" s="243"/>
      <c r="E164" s="243"/>
      <c r="F164" s="243"/>
      <c r="G164" s="243"/>
      <c r="H164" s="243"/>
    </row>
    <row r="165" customFormat="false" ht="13.8" hidden="false" customHeight="false" outlineLevel="0" collapsed="false">
      <c r="B165" s="243"/>
      <c r="C165" s="243"/>
      <c r="D165" s="243"/>
      <c r="E165" s="243"/>
      <c r="F165" s="243"/>
      <c r="G165" s="243"/>
      <c r="H165" s="243"/>
    </row>
    <row r="166" customFormat="false" ht="13.8" hidden="false" customHeight="false" outlineLevel="0" collapsed="false">
      <c r="B166" s="243"/>
      <c r="C166" s="243"/>
      <c r="D166" s="243"/>
      <c r="E166" s="243"/>
      <c r="F166" s="243"/>
      <c r="G166" s="243"/>
      <c r="H166" s="243"/>
    </row>
    <row r="167" customFormat="false" ht="13.8" hidden="false" customHeight="false" outlineLevel="0" collapsed="false">
      <c r="B167" s="243"/>
      <c r="C167" s="243"/>
      <c r="D167" s="243"/>
      <c r="E167" s="243"/>
      <c r="F167" s="243"/>
      <c r="G167" s="243"/>
      <c r="H167" s="243"/>
    </row>
    <row r="168" customFormat="false" ht="13.8" hidden="false" customHeight="false" outlineLevel="0" collapsed="false">
      <c r="B168" s="243"/>
      <c r="C168" s="243"/>
      <c r="D168" s="243"/>
      <c r="E168" s="243"/>
      <c r="F168" s="243"/>
      <c r="G168" s="243"/>
      <c r="H168" s="243"/>
    </row>
    <row r="169" customFormat="false" ht="13.8" hidden="false" customHeight="false" outlineLevel="0" collapsed="false">
      <c r="B169" s="243"/>
      <c r="C169" s="243"/>
      <c r="D169" s="243"/>
      <c r="E169" s="243"/>
      <c r="F169" s="243"/>
      <c r="G169" s="243"/>
      <c r="H169" s="243"/>
    </row>
    <row r="170" customFormat="false" ht="13.8" hidden="false" customHeight="false" outlineLevel="0" collapsed="false">
      <c r="B170" s="243"/>
      <c r="C170" s="243"/>
      <c r="D170" s="243"/>
      <c r="E170" s="243"/>
      <c r="F170" s="243"/>
      <c r="G170" s="243"/>
      <c r="H170" s="243"/>
    </row>
    <row r="171" customFormat="false" ht="13.8" hidden="false" customHeight="false" outlineLevel="0" collapsed="false">
      <c r="B171" s="243"/>
      <c r="C171" s="243"/>
      <c r="D171" s="243"/>
      <c r="E171" s="243"/>
      <c r="F171" s="243"/>
      <c r="G171" s="243"/>
      <c r="H171" s="243"/>
    </row>
    <row r="172" customFormat="false" ht="13.8" hidden="false" customHeight="false" outlineLevel="0" collapsed="false">
      <c r="B172" s="243"/>
      <c r="C172" s="243"/>
      <c r="D172" s="243"/>
      <c r="E172" s="243"/>
      <c r="F172" s="243"/>
      <c r="G172" s="243"/>
      <c r="H172" s="243"/>
    </row>
    <row r="173" customFormat="false" ht="13.8" hidden="false" customHeight="false" outlineLevel="0" collapsed="false">
      <c r="B173" s="243"/>
      <c r="C173" s="243"/>
      <c r="D173" s="243"/>
      <c r="E173" s="243"/>
      <c r="F173" s="243"/>
      <c r="G173" s="243"/>
      <c r="H173" s="243"/>
    </row>
    <row r="174" customFormat="false" ht="13.8" hidden="false" customHeight="false" outlineLevel="0" collapsed="false">
      <c r="B174" s="243"/>
      <c r="C174" s="243"/>
      <c r="D174" s="243"/>
      <c r="E174" s="243"/>
      <c r="F174" s="243"/>
      <c r="G174" s="243"/>
      <c r="H174" s="243"/>
    </row>
    <row r="175" customFormat="false" ht="13.8" hidden="false" customHeight="false" outlineLevel="0" collapsed="false">
      <c r="B175" s="243"/>
      <c r="C175" s="243"/>
      <c r="D175" s="243"/>
      <c r="E175" s="243"/>
      <c r="F175" s="243"/>
      <c r="G175" s="243"/>
      <c r="H175" s="243"/>
    </row>
    <row r="176" customFormat="false" ht="13.8" hidden="false" customHeight="false" outlineLevel="0" collapsed="false">
      <c r="B176" s="243"/>
      <c r="C176" s="243"/>
      <c r="D176" s="243"/>
      <c r="E176" s="243"/>
      <c r="F176" s="243"/>
      <c r="G176" s="243"/>
      <c r="H176" s="243"/>
    </row>
    <row r="177" customFormat="false" ht="13.8" hidden="false" customHeight="false" outlineLevel="0" collapsed="false">
      <c r="B177" s="243"/>
      <c r="C177" s="243"/>
      <c r="D177" s="243"/>
      <c r="E177" s="243"/>
      <c r="F177" s="243"/>
      <c r="G177" s="243"/>
      <c r="H177" s="243"/>
    </row>
    <row r="178" customFormat="false" ht="13.8" hidden="false" customHeight="false" outlineLevel="0" collapsed="false">
      <c r="B178" s="243"/>
      <c r="C178" s="243"/>
      <c r="D178" s="243"/>
      <c r="E178" s="243"/>
      <c r="F178" s="243"/>
      <c r="G178" s="243"/>
      <c r="H178" s="243"/>
    </row>
    <row r="179" customFormat="false" ht="13.8" hidden="false" customHeight="false" outlineLevel="0" collapsed="false">
      <c r="B179" s="243"/>
      <c r="C179" s="243"/>
      <c r="D179" s="243"/>
      <c r="E179" s="243"/>
      <c r="F179" s="243"/>
      <c r="G179" s="243"/>
      <c r="H179" s="243"/>
    </row>
    <row r="180" customFormat="false" ht="13.8" hidden="false" customHeight="false" outlineLevel="0" collapsed="false">
      <c r="B180" s="243"/>
      <c r="C180" s="243"/>
      <c r="D180" s="243"/>
      <c r="E180" s="243"/>
      <c r="F180" s="243"/>
      <c r="G180" s="243"/>
      <c r="H180" s="243"/>
    </row>
    <row r="181" customFormat="false" ht="13.8" hidden="false" customHeight="false" outlineLevel="0" collapsed="false">
      <c r="B181" s="243"/>
      <c r="C181" s="243"/>
      <c r="D181" s="243"/>
      <c r="E181" s="243"/>
      <c r="F181" s="243"/>
      <c r="G181" s="243"/>
      <c r="H181" s="243"/>
    </row>
    <row r="182" customFormat="false" ht="13.8" hidden="false" customHeight="false" outlineLevel="0" collapsed="false">
      <c r="B182" s="243"/>
      <c r="C182" s="243"/>
      <c r="D182" s="243"/>
      <c r="E182" s="243"/>
      <c r="F182" s="243"/>
      <c r="G182" s="243"/>
      <c r="H182" s="243"/>
    </row>
    <row r="183" customFormat="false" ht="13.8" hidden="false" customHeight="false" outlineLevel="0" collapsed="false">
      <c r="B183" s="243"/>
      <c r="C183" s="243"/>
      <c r="D183" s="243"/>
      <c r="E183" s="243"/>
      <c r="F183" s="243"/>
      <c r="G183" s="243"/>
      <c r="H183" s="243"/>
    </row>
    <row r="184" customFormat="false" ht="13.8" hidden="false" customHeight="false" outlineLevel="0" collapsed="false">
      <c r="B184" s="243"/>
      <c r="C184" s="243"/>
      <c r="D184" s="243"/>
      <c r="E184" s="243"/>
      <c r="F184" s="243"/>
      <c r="G184" s="243"/>
      <c r="H184" s="243"/>
    </row>
    <row r="185" customFormat="false" ht="13.8" hidden="false" customHeight="false" outlineLevel="0" collapsed="false">
      <c r="B185" s="243"/>
      <c r="C185" s="243"/>
      <c r="D185" s="243"/>
      <c r="E185" s="243"/>
      <c r="F185" s="243"/>
      <c r="G185" s="243"/>
      <c r="H185" s="243"/>
    </row>
    <row r="186" customFormat="false" ht="13.8" hidden="false" customHeight="false" outlineLevel="0" collapsed="false">
      <c r="B186" s="243"/>
      <c r="C186" s="243"/>
      <c r="D186" s="243"/>
      <c r="E186" s="243"/>
      <c r="F186" s="243"/>
      <c r="G186" s="243"/>
      <c r="H186" s="243"/>
    </row>
    <row r="187" customFormat="false" ht="13.8" hidden="false" customHeight="false" outlineLevel="0" collapsed="false">
      <c r="B187" s="243"/>
      <c r="C187" s="243"/>
      <c r="D187" s="243"/>
      <c r="E187" s="243"/>
      <c r="F187" s="243"/>
      <c r="G187" s="243"/>
      <c r="H187" s="243"/>
    </row>
    <row r="188" customFormat="false" ht="13.8" hidden="false" customHeight="false" outlineLevel="0" collapsed="false">
      <c r="B188" s="243"/>
      <c r="C188" s="243"/>
      <c r="D188" s="243"/>
      <c r="E188" s="243"/>
      <c r="F188" s="243"/>
      <c r="G188" s="243"/>
      <c r="H188" s="243"/>
    </row>
    <row r="189" customFormat="false" ht="13.8" hidden="false" customHeight="false" outlineLevel="0" collapsed="false">
      <c r="B189" s="243"/>
      <c r="C189" s="243"/>
      <c r="D189" s="243"/>
      <c r="E189" s="243"/>
      <c r="F189" s="243"/>
      <c r="G189" s="243"/>
      <c r="H189" s="243"/>
    </row>
    <row r="190" customFormat="false" ht="13.8" hidden="false" customHeight="false" outlineLevel="0" collapsed="false">
      <c r="B190" s="243"/>
      <c r="C190" s="243"/>
      <c r="D190" s="243"/>
      <c r="E190" s="243"/>
      <c r="F190" s="243"/>
      <c r="G190" s="243"/>
      <c r="H190" s="243"/>
    </row>
    <row r="191" customFormat="false" ht="13.8" hidden="false" customHeight="false" outlineLevel="0" collapsed="false">
      <c r="B191" s="243"/>
      <c r="C191" s="243"/>
      <c r="D191" s="243"/>
      <c r="E191" s="243"/>
      <c r="F191" s="243"/>
      <c r="G191" s="243"/>
      <c r="H191" s="243"/>
    </row>
    <row r="192" customFormat="false" ht="13.8" hidden="false" customHeight="false" outlineLevel="0" collapsed="false">
      <c r="B192" s="243"/>
      <c r="C192" s="243"/>
      <c r="D192" s="243"/>
      <c r="E192" s="243"/>
      <c r="F192" s="243"/>
      <c r="G192" s="243"/>
      <c r="H192" s="243"/>
    </row>
    <row r="193" customFormat="false" ht="13.8" hidden="false" customHeight="false" outlineLevel="0" collapsed="false">
      <c r="B193" s="243"/>
      <c r="C193" s="243"/>
      <c r="D193" s="243"/>
      <c r="E193" s="243"/>
      <c r="F193" s="243"/>
      <c r="G193" s="243"/>
      <c r="H193" s="243"/>
    </row>
    <row r="194" customFormat="false" ht="13.8" hidden="false" customHeight="false" outlineLevel="0" collapsed="false">
      <c r="B194" s="243"/>
      <c r="C194" s="243"/>
      <c r="D194" s="243"/>
      <c r="E194" s="243"/>
      <c r="F194" s="243"/>
      <c r="G194" s="243"/>
      <c r="H194" s="243"/>
    </row>
    <row r="195" customFormat="false" ht="13.8" hidden="false" customHeight="false" outlineLevel="0" collapsed="false">
      <c r="B195" s="243"/>
      <c r="C195" s="243"/>
      <c r="D195" s="243"/>
      <c r="E195" s="243"/>
      <c r="F195" s="243"/>
      <c r="G195" s="243"/>
      <c r="H195" s="243"/>
    </row>
    <row r="196" customFormat="false" ht="13.8" hidden="false" customHeight="false" outlineLevel="0" collapsed="false">
      <c r="B196" s="243"/>
      <c r="C196" s="243"/>
      <c r="D196" s="243"/>
      <c r="E196" s="243"/>
      <c r="F196" s="243"/>
      <c r="G196" s="243"/>
      <c r="H196" s="243"/>
    </row>
    <row r="197" customFormat="false" ht="13.8" hidden="false" customHeight="false" outlineLevel="0" collapsed="false">
      <c r="B197" s="243"/>
      <c r="C197" s="243"/>
      <c r="D197" s="243"/>
      <c r="E197" s="243"/>
      <c r="F197" s="243"/>
      <c r="G197" s="243"/>
      <c r="H197" s="243"/>
    </row>
    <row r="198" customFormat="false" ht="13.8" hidden="false" customHeight="false" outlineLevel="0" collapsed="false">
      <c r="B198" s="243"/>
      <c r="C198" s="243"/>
      <c r="D198" s="243"/>
      <c r="E198" s="243"/>
      <c r="F198" s="243"/>
      <c r="G198" s="243"/>
      <c r="H198" s="243"/>
    </row>
    <row r="199" customFormat="false" ht="13.8" hidden="false" customHeight="false" outlineLevel="0" collapsed="false">
      <c r="B199" s="243"/>
      <c r="C199" s="243"/>
      <c r="D199" s="243"/>
      <c r="E199" s="243"/>
      <c r="F199" s="243"/>
      <c r="G199" s="243"/>
      <c r="H199" s="243"/>
    </row>
    <row r="200" customFormat="false" ht="13.8" hidden="false" customHeight="false" outlineLevel="0" collapsed="false">
      <c r="B200" s="243"/>
      <c r="C200" s="243"/>
      <c r="D200" s="243"/>
      <c r="E200" s="243"/>
      <c r="F200" s="243"/>
      <c r="G200" s="243"/>
      <c r="H200" s="243"/>
    </row>
    <row r="201" customFormat="false" ht="13.8" hidden="false" customHeight="false" outlineLevel="0" collapsed="false">
      <c r="B201" s="243"/>
      <c r="C201" s="243"/>
      <c r="D201" s="243"/>
      <c r="E201" s="243"/>
      <c r="F201" s="243"/>
      <c r="G201" s="243"/>
      <c r="H201" s="243"/>
    </row>
    <row r="202" customFormat="false" ht="13.8" hidden="false" customHeight="false" outlineLevel="0" collapsed="false">
      <c r="B202" s="243"/>
      <c r="C202" s="243"/>
      <c r="D202" s="243"/>
      <c r="E202" s="243"/>
      <c r="F202" s="243"/>
      <c r="G202" s="243"/>
      <c r="H202" s="243"/>
    </row>
    <row r="203" customFormat="false" ht="13.8" hidden="false" customHeight="false" outlineLevel="0" collapsed="false">
      <c r="B203" s="243"/>
      <c r="C203" s="243"/>
      <c r="D203" s="243"/>
      <c r="E203" s="243"/>
      <c r="F203" s="243"/>
      <c r="G203" s="243"/>
      <c r="H203" s="243"/>
    </row>
    <row r="204" customFormat="false" ht="13.8" hidden="false" customHeight="false" outlineLevel="0" collapsed="false">
      <c r="B204" s="243"/>
      <c r="C204" s="243"/>
      <c r="D204" s="243"/>
      <c r="E204" s="243"/>
      <c r="F204" s="243"/>
      <c r="G204" s="243"/>
      <c r="H204" s="243"/>
    </row>
    <row r="205" customFormat="false" ht="13.8" hidden="false" customHeight="false" outlineLevel="0" collapsed="false">
      <c r="B205" s="243"/>
      <c r="C205" s="243"/>
      <c r="D205" s="243"/>
      <c r="E205" s="243"/>
      <c r="F205" s="243"/>
      <c r="G205" s="243"/>
      <c r="H205" s="243"/>
    </row>
    <row r="206" customFormat="false" ht="13.8" hidden="false" customHeight="false" outlineLevel="0" collapsed="false">
      <c r="B206" s="243"/>
      <c r="C206" s="243"/>
      <c r="D206" s="243"/>
      <c r="E206" s="243"/>
      <c r="F206" s="243"/>
      <c r="G206" s="243"/>
      <c r="H206" s="243"/>
    </row>
    <row r="207" customFormat="false" ht="13.8" hidden="false" customHeight="false" outlineLevel="0" collapsed="false">
      <c r="B207" s="243"/>
      <c r="C207" s="243"/>
      <c r="D207" s="243"/>
      <c r="E207" s="243"/>
      <c r="F207" s="243"/>
      <c r="G207" s="243"/>
      <c r="H207" s="243"/>
    </row>
    <row r="208" customFormat="false" ht="13.8" hidden="false" customHeight="false" outlineLevel="0" collapsed="false">
      <c r="B208" s="243"/>
      <c r="C208" s="243"/>
      <c r="D208" s="243"/>
      <c r="E208" s="243"/>
      <c r="F208" s="243"/>
      <c r="G208" s="243"/>
      <c r="H208" s="243"/>
    </row>
    <row r="209" customFormat="false" ht="13.8" hidden="false" customHeight="false" outlineLevel="0" collapsed="false">
      <c r="B209" s="243"/>
      <c r="C209" s="243"/>
      <c r="D209" s="243"/>
      <c r="E209" s="243"/>
      <c r="F209" s="243"/>
      <c r="G209" s="243"/>
      <c r="H209" s="243"/>
    </row>
    <row r="210" customFormat="false" ht="13.8" hidden="false" customHeight="false" outlineLevel="0" collapsed="false">
      <c r="B210" s="243"/>
      <c r="C210" s="243"/>
      <c r="D210" s="243"/>
      <c r="E210" s="243"/>
      <c r="F210" s="243"/>
      <c r="G210" s="243"/>
      <c r="H210" s="243"/>
    </row>
    <row r="211" customFormat="false" ht="13.8" hidden="false" customHeight="false" outlineLevel="0" collapsed="false">
      <c r="B211" s="243"/>
      <c r="C211" s="243"/>
      <c r="D211" s="243"/>
      <c r="E211" s="243"/>
      <c r="F211" s="243"/>
      <c r="G211" s="243"/>
      <c r="H211" s="243"/>
    </row>
    <row r="212" customFormat="false" ht="13.8" hidden="false" customHeight="false" outlineLevel="0" collapsed="false">
      <c r="B212" s="243"/>
      <c r="C212" s="243"/>
      <c r="D212" s="243"/>
      <c r="E212" s="243"/>
      <c r="F212" s="243"/>
      <c r="G212" s="243"/>
      <c r="H212" s="243"/>
    </row>
    <row r="213" customFormat="false" ht="13.8" hidden="false" customHeight="false" outlineLevel="0" collapsed="false">
      <c r="B213" s="243"/>
      <c r="C213" s="243"/>
      <c r="D213" s="243"/>
      <c r="E213" s="243"/>
      <c r="F213" s="243"/>
      <c r="G213" s="243"/>
      <c r="H213" s="243"/>
    </row>
    <row r="214" customFormat="false" ht="13.8" hidden="false" customHeight="false" outlineLevel="0" collapsed="false">
      <c r="B214" s="243"/>
      <c r="C214" s="243"/>
      <c r="D214" s="243"/>
      <c r="E214" s="243"/>
      <c r="F214" s="243"/>
      <c r="G214" s="243"/>
      <c r="H214" s="243"/>
    </row>
    <row r="215" customFormat="false" ht="13.8" hidden="false" customHeight="false" outlineLevel="0" collapsed="false">
      <c r="B215" s="243"/>
      <c r="C215" s="243"/>
      <c r="D215" s="243"/>
      <c r="E215" s="243"/>
      <c r="F215" s="243"/>
      <c r="G215" s="243"/>
      <c r="H215" s="243"/>
    </row>
    <row r="216" customFormat="false" ht="13.8" hidden="false" customHeight="false" outlineLevel="0" collapsed="false">
      <c r="B216" s="243"/>
      <c r="C216" s="243"/>
      <c r="D216" s="243"/>
      <c r="E216" s="243"/>
      <c r="F216" s="243"/>
      <c r="G216" s="243"/>
      <c r="H216" s="243"/>
    </row>
    <row r="217" customFormat="false" ht="13.8" hidden="false" customHeight="false" outlineLevel="0" collapsed="false">
      <c r="B217" s="243"/>
      <c r="C217" s="243"/>
      <c r="D217" s="243"/>
      <c r="E217" s="243"/>
      <c r="F217" s="243"/>
      <c r="G217" s="243"/>
      <c r="H217" s="243"/>
    </row>
    <row r="218" customFormat="false" ht="13.8" hidden="false" customHeight="false" outlineLevel="0" collapsed="false">
      <c r="B218" s="243"/>
      <c r="C218" s="243"/>
      <c r="D218" s="243"/>
      <c r="E218" s="243"/>
      <c r="F218" s="243"/>
      <c r="G218" s="243"/>
      <c r="H218" s="243"/>
    </row>
    <row r="219" customFormat="false" ht="13.8" hidden="false" customHeight="false" outlineLevel="0" collapsed="false">
      <c r="B219" s="243"/>
      <c r="C219" s="243"/>
      <c r="D219" s="243"/>
      <c r="E219" s="243"/>
      <c r="F219" s="243"/>
      <c r="G219" s="243"/>
      <c r="H219" s="243"/>
    </row>
    <row r="220" customFormat="false" ht="13.8" hidden="false" customHeight="false" outlineLevel="0" collapsed="false">
      <c r="B220" s="243"/>
      <c r="C220" s="243"/>
      <c r="D220" s="243"/>
      <c r="E220" s="243"/>
      <c r="F220" s="243"/>
      <c r="G220" s="243"/>
      <c r="H220" s="243"/>
    </row>
    <row r="221" customFormat="false" ht="13.8" hidden="false" customHeight="false" outlineLevel="0" collapsed="false">
      <c r="B221" s="243"/>
      <c r="C221" s="243"/>
      <c r="D221" s="243"/>
      <c r="E221" s="243"/>
      <c r="F221" s="243"/>
      <c r="G221" s="243"/>
      <c r="H221" s="243"/>
    </row>
    <row r="222" customFormat="false" ht="13.8" hidden="false" customHeight="false" outlineLevel="0" collapsed="false">
      <c r="B222" s="243"/>
      <c r="C222" s="243"/>
      <c r="D222" s="243"/>
      <c r="E222" s="243"/>
      <c r="F222" s="243"/>
      <c r="G222" s="243"/>
      <c r="H222" s="243"/>
    </row>
    <row r="223" customFormat="false" ht="13.8" hidden="false" customHeight="false" outlineLevel="0" collapsed="false">
      <c r="B223" s="243"/>
      <c r="C223" s="243"/>
      <c r="D223" s="243"/>
      <c r="E223" s="243"/>
      <c r="F223" s="243"/>
      <c r="G223" s="243"/>
      <c r="H223" s="243"/>
    </row>
    <row r="224" customFormat="false" ht="13.8" hidden="false" customHeight="false" outlineLevel="0" collapsed="false">
      <c r="B224" s="243"/>
      <c r="C224" s="243"/>
      <c r="D224" s="243"/>
      <c r="E224" s="243"/>
      <c r="F224" s="243"/>
      <c r="G224" s="243"/>
      <c r="H224" s="243"/>
    </row>
    <row r="225" customFormat="false" ht="13.8" hidden="false" customHeight="false" outlineLevel="0" collapsed="false">
      <c r="B225" s="243"/>
      <c r="C225" s="243"/>
      <c r="D225" s="243"/>
      <c r="E225" s="243"/>
      <c r="F225" s="243"/>
      <c r="G225" s="243"/>
      <c r="H225" s="243"/>
    </row>
    <row r="226" customFormat="false" ht="13.8" hidden="false" customHeight="false" outlineLevel="0" collapsed="false">
      <c r="B226" s="243"/>
      <c r="C226" s="243"/>
      <c r="D226" s="243"/>
      <c r="E226" s="243"/>
      <c r="F226" s="243"/>
      <c r="G226" s="243"/>
      <c r="H226" s="243"/>
    </row>
    <row r="227" customFormat="false" ht="13.8" hidden="false" customHeight="false" outlineLevel="0" collapsed="false">
      <c r="B227" s="243"/>
      <c r="C227" s="243"/>
      <c r="D227" s="243"/>
      <c r="E227" s="243"/>
      <c r="F227" s="243"/>
      <c r="G227" s="243"/>
      <c r="H227" s="243"/>
    </row>
    <row r="228" customFormat="false" ht="13.8" hidden="false" customHeight="false" outlineLevel="0" collapsed="false">
      <c r="B228" s="243"/>
      <c r="C228" s="243"/>
      <c r="D228" s="243"/>
      <c r="E228" s="243"/>
      <c r="F228" s="243"/>
      <c r="G228" s="243"/>
      <c r="H228" s="243"/>
    </row>
    <row r="229" customFormat="false" ht="13.8" hidden="false" customHeight="false" outlineLevel="0" collapsed="false">
      <c r="B229" s="243"/>
      <c r="C229" s="243"/>
      <c r="D229" s="243"/>
      <c r="E229" s="243"/>
      <c r="F229" s="243"/>
      <c r="G229" s="243"/>
      <c r="H229" s="243"/>
    </row>
    <row r="230" customFormat="false" ht="13.8" hidden="false" customHeight="false" outlineLevel="0" collapsed="false">
      <c r="B230" s="243"/>
      <c r="C230" s="243"/>
      <c r="D230" s="243"/>
      <c r="E230" s="243"/>
      <c r="F230" s="243"/>
      <c r="G230" s="243"/>
      <c r="H230" s="243"/>
    </row>
    <row r="231" customFormat="false" ht="13.8" hidden="false" customHeight="false" outlineLevel="0" collapsed="false">
      <c r="B231" s="243"/>
      <c r="C231" s="243"/>
      <c r="D231" s="243"/>
      <c r="E231" s="243"/>
      <c r="F231" s="243"/>
      <c r="G231" s="243"/>
      <c r="H231" s="243"/>
    </row>
    <row r="232" customFormat="false" ht="13.8" hidden="false" customHeight="false" outlineLevel="0" collapsed="false">
      <c r="B232" s="243"/>
      <c r="C232" s="243"/>
      <c r="D232" s="243"/>
      <c r="E232" s="243"/>
      <c r="F232" s="243"/>
      <c r="G232" s="243"/>
      <c r="H232" s="243"/>
    </row>
    <row r="233" customFormat="false" ht="13.8" hidden="false" customHeight="false" outlineLevel="0" collapsed="false">
      <c r="B233" s="243"/>
      <c r="C233" s="243"/>
      <c r="D233" s="243"/>
      <c r="E233" s="243"/>
      <c r="F233" s="243"/>
      <c r="G233" s="243"/>
      <c r="H233" s="243"/>
    </row>
    <row r="234" customFormat="false" ht="13.8" hidden="false" customHeight="false" outlineLevel="0" collapsed="false">
      <c r="B234" s="243"/>
      <c r="C234" s="243"/>
      <c r="D234" s="243"/>
      <c r="E234" s="243"/>
      <c r="F234" s="243"/>
      <c r="G234" s="243"/>
      <c r="H234" s="243"/>
    </row>
    <row r="235" customFormat="false" ht="13.8" hidden="false" customHeight="false" outlineLevel="0" collapsed="false">
      <c r="B235" s="243"/>
      <c r="C235" s="243"/>
      <c r="D235" s="243"/>
      <c r="E235" s="243"/>
      <c r="F235" s="243"/>
      <c r="G235" s="243"/>
      <c r="H235" s="243"/>
    </row>
    <row r="236" customFormat="false" ht="13.8" hidden="false" customHeight="false" outlineLevel="0" collapsed="false">
      <c r="B236" s="243"/>
      <c r="C236" s="243"/>
      <c r="D236" s="243"/>
      <c r="E236" s="243"/>
      <c r="F236" s="243"/>
      <c r="G236" s="243"/>
      <c r="H236" s="243"/>
    </row>
    <row r="237" customFormat="false" ht="13.8" hidden="false" customHeight="false" outlineLevel="0" collapsed="false">
      <c r="B237" s="243"/>
      <c r="C237" s="243"/>
      <c r="D237" s="243"/>
      <c r="E237" s="243"/>
      <c r="F237" s="243"/>
      <c r="G237" s="243"/>
      <c r="H237" s="243"/>
    </row>
    <row r="238" customFormat="false" ht="13.8" hidden="false" customHeight="false" outlineLevel="0" collapsed="false">
      <c r="B238" s="243"/>
      <c r="C238" s="243"/>
      <c r="D238" s="243"/>
      <c r="E238" s="243"/>
      <c r="F238" s="243"/>
      <c r="G238" s="243"/>
      <c r="H238" s="243"/>
    </row>
    <row r="239" customFormat="false" ht="13.8" hidden="false" customHeight="false" outlineLevel="0" collapsed="false">
      <c r="B239" s="243"/>
      <c r="C239" s="243"/>
      <c r="D239" s="243"/>
      <c r="E239" s="243"/>
      <c r="F239" s="243"/>
      <c r="G239" s="243"/>
      <c r="H239" s="243"/>
    </row>
    <row r="240" customFormat="false" ht="13.8" hidden="false" customHeight="false" outlineLevel="0" collapsed="false">
      <c r="B240" s="243"/>
      <c r="C240" s="243"/>
      <c r="D240" s="243"/>
      <c r="E240" s="243"/>
      <c r="F240" s="243"/>
      <c r="G240" s="243"/>
      <c r="H240" s="243"/>
    </row>
    <row r="241" customFormat="false" ht="13.8" hidden="false" customHeight="false" outlineLevel="0" collapsed="false">
      <c r="B241" s="243"/>
      <c r="C241" s="243"/>
      <c r="D241" s="243"/>
      <c r="E241" s="243"/>
      <c r="F241" s="243"/>
      <c r="G241" s="243"/>
      <c r="H241" s="243"/>
    </row>
    <row r="242" customFormat="false" ht="13.8" hidden="false" customHeight="false" outlineLevel="0" collapsed="false">
      <c r="B242" s="243"/>
      <c r="C242" s="243"/>
      <c r="D242" s="243"/>
      <c r="E242" s="243"/>
      <c r="F242" s="243"/>
      <c r="G242" s="243"/>
      <c r="H242" s="243"/>
    </row>
    <row r="243" customFormat="false" ht="13.8" hidden="false" customHeight="false" outlineLevel="0" collapsed="false">
      <c r="B243" s="243"/>
      <c r="C243" s="243"/>
      <c r="D243" s="243"/>
      <c r="E243" s="243"/>
      <c r="F243" s="243"/>
      <c r="G243" s="243"/>
      <c r="H243" s="243"/>
    </row>
    <row r="244" customFormat="false" ht="13.8" hidden="false" customHeight="false" outlineLevel="0" collapsed="false">
      <c r="B244" s="243"/>
      <c r="C244" s="243"/>
      <c r="D244" s="243"/>
      <c r="E244" s="243"/>
      <c r="F244" s="243"/>
      <c r="G244" s="243"/>
      <c r="H244" s="243"/>
    </row>
    <row r="245" customFormat="false" ht="13.8" hidden="false" customHeight="false" outlineLevel="0" collapsed="false">
      <c r="B245" s="243"/>
      <c r="C245" s="243"/>
      <c r="D245" s="243"/>
      <c r="E245" s="243"/>
      <c r="F245" s="243"/>
      <c r="G245" s="243"/>
      <c r="H245" s="243"/>
    </row>
    <row r="246" customFormat="false" ht="13.8" hidden="false" customHeight="false" outlineLevel="0" collapsed="false">
      <c r="B246" s="243"/>
      <c r="C246" s="243"/>
      <c r="D246" s="243"/>
      <c r="E246" s="243"/>
      <c r="F246" s="243"/>
      <c r="G246" s="243"/>
      <c r="H246" s="243"/>
    </row>
    <row r="247" customFormat="false" ht="13.8" hidden="false" customHeight="false" outlineLevel="0" collapsed="false">
      <c r="B247" s="243"/>
      <c r="C247" s="243"/>
      <c r="D247" s="243"/>
      <c r="E247" s="243"/>
      <c r="F247" s="243"/>
      <c r="G247" s="243"/>
      <c r="H247" s="243"/>
    </row>
    <row r="248" customFormat="false" ht="13.8" hidden="false" customHeight="false" outlineLevel="0" collapsed="false">
      <c r="B248" s="243"/>
      <c r="C248" s="243"/>
      <c r="D248" s="243"/>
      <c r="E248" s="243"/>
      <c r="F248" s="243"/>
      <c r="G248" s="243"/>
      <c r="H248" s="243"/>
    </row>
    <row r="249" customFormat="false" ht="13.8" hidden="false" customHeight="false" outlineLevel="0" collapsed="false">
      <c r="B249" s="243"/>
      <c r="C249" s="243"/>
      <c r="D249" s="243"/>
      <c r="E249" s="243"/>
      <c r="F249" s="243"/>
      <c r="G249" s="243"/>
      <c r="H249" s="243"/>
    </row>
    <row r="250" customFormat="false" ht="13.8" hidden="false" customHeight="false" outlineLevel="0" collapsed="false">
      <c r="B250" s="243"/>
      <c r="C250" s="243"/>
      <c r="D250" s="243"/>
      <c r="E250" s="243"/>
      <c r="F250" s="243"/>
      <c r="G250" s="243"/>
      <c r="H250" s="243"/>
    </row>
    <row r="251" customFormat="false" ht="13.8" hidden="false" customHeight="false" outlineLevel="0" collapsed="false">
      <c r="B251" s="243"/>
      <c r="C251" s="243"/>
      <c r="D251" s="243"/>
      <c r="E251" s="243"/>
      <c r="F251" s="243"/>
      <c r="G251" s="243"/>
      <c r="H251" s="243"/>
    </row>
    <row r="252" customFormat="false" ht="13.8" hidden="false" customHeight="false" outlineLevel="0" collapsed="false">
      <c r="B252" s="243"/>
      <c r="C252" s="243"/>
      <c r="D252" s="243"/>
      <c r="E252" s="243"/>
      <c r="F252" s="243"/>
      <c r="G252" s="243"/>
      <c r="H252" s="243"/>
    </row>
    <row r="253" customFormat="false" ht="13.8" hidden="false" customHeight="false" outlineLevel="0" collapsed="false">
      <c r="B253" s="243"/>
      <c r="C253" s="243"/>
      <c r="D253" s="243"/>
      <c r="E253" s="243"/>
      <c r="F253" s="243"/>
      <c r="G253" s="243"/>
      <c r="H253" s="243"/>
    </row>
    <row r="254" customFormat="false" ht="13.8" hidden="false" customHeight="false" outlineLevel="0" collapsed="false">
      <c r="B254" s="243"/>
      <c r="C254" s="243"/>
      <c r="D254" s="243"/>
      <c r="E254" s="243"/>
      <c r="F254" s="243"/>
      <c r="G254" s="243"/>
      <c r="H254" s="243"/>
    </row>
    <row r="255" customFormat="false" ht="13.8" hidden="false" customHeight="false" outlineLevel="0" collapsed="false">
      <c r="B255" s="243"/>
      <c r="C255" s="243"/>
      <c r="D255" s="243"/>
      <c r="E255" s="243"/>
      <c r="F255" s="243"/>
      <c r="G255" s="243"/>
      <c r="H255" s="243"/>
    </row>
    <row r="256" customFormat="false" ht="13.8" hidden="false" customHeight="false" outlineLevel="0" collapsed="false">
      <c r="B256" s="243"/>
      <c r="C256" s="243"/>
      <c r="D256" s="243"/>
      <c r="E256" s="243"/>
      <c r="F256" s="243"/>
      <c r="G256" s="243"/>
      <c r="H256" s="243"/>
    </row>
    <row r="257" customFormat="false" ht="13.8" hidden="false" customHeight="false" outlineLevel="0" collapsed="false">
      <c r="B257" s="243"/>
      <c r="C257" s="243"/>
      <c r="D257" s="243"/>
      <c r="E257" s="243"/>
      <c r="F257" s="243"/>
      <c r="G257" s="243"/>
      <c r="H257" s="243"/>
    </row>
    <row r="258" customFormat="false" ht="13.8" hidden="false" customHeight="false" outlineLevel="0" collapsed="false">
      <c r="B258" s="243"/>
      <c r="C258" s="243"/>
      <c r="D258" s="243"/>
      <c r="E258" s="243"/>
      <c r="F258" s="243"/>
      <c r="G258" s="243"/>
      <c r="H258" s="243"/>
    </row>
    <row r="259" customFormat="false" ht="13.8" hidden="false" customHeight="false" outlineLevel="0" collapsed="false">
      <c r="B259" s="243"/>
      <c r="C259" s="243"/>
      <c r="D259" s="243"/>
      <c r="E259" s="243"/>
      <c r="F259" s="243"/>
      <c r="G259" s="243"/>
      <c r="H259" s="243"/>
    </row>
    <row r="260" customFormat="false" ht="13.8" hidden="false" customHeight="false" outlineLevel="0" collapsed="false">
      <c r="B260" s="243"/>
      <c r="C260" s="243"/>
      <c r="D260" s="243"/>
      <c r="E260" s="243"/>
      <c r="F260" s="243"/>
      <c r="G260" s="243"/>
      <c r="H260" s="243"/>
    </row>
    <row r="261" customFormat="false" ht="13.8" hidden="false" customHeight="false" outlineLevel="0" collapsed="false">
      <c r="B261" s="243"/>
      <c r="C261" s="243"/>
      <c r="D261" s="243"/>
      <c r="E261" s="243"/>
      <c r="F261" s="243"/>
      <c r="G261" s="243"/>
      <c r="H261" s="243"/>
    </row>
    <row r="262" customFormat="false" ht="13.8" hidden="false" customHeight="false" outlineLevel="0" collapsed="false">
      <c r="B262" s="243"/>
      <c r="C262" s="243"/>
      <c r="D262" s="243"/>
      <c r="E262" s="243"/>
      <c r="F262" s="243"/>
      <c r="G262" s="243"/>
      <c r="H262" s="243"/>
    </row>
    <row r="263" customFormat="false" ht="13.8" hidden="false" customHeight="false" outlineLevel="0" collapsed="false">
      <c r="B263" s="243"/>
      <c r="C263" s="243"/>
      <c r="D263" s="243"/>
      <c r="E263" s="243"/>
      <c r="F263" s="243"/>
      <c r="G263" s="243"/>
      <c r="H263" s="243"/>
    </row>
    <row r="264" customFormat="false" ht="13.8" hidden="false" customHeight="false" outlineLevel="0" collapsed="false">
      <c r="B264" s="243"/>
      <c r="C264" s="243"/>
      <c r="D264" s="243"/>
      <c r="E264" s="243"/>
      <c r="F264" s="243"/>
      <c r="G264" s="243"/>
      <c r="H264" s="243"/>
    </row>
    <row r="265" customFormat="false" ht="13.8" hidden="false" customHeight="false" outlineLevel="0" collapsed="false">
      <c r="B265" s="243"/>
      <c r="C265" s="243"/>
      <c r="D265" s="243"/>
      <c r="E265" s="243"/>
      <c r="F265" s="243"/>
      <c r="G265" s="243"/>
      <c r="H265" s="243"/>
    </row>
    <row r="266" customFormat="false" ht="13.8" hidden="false" customHeight="false" outlineLevel="0" collapsed="false">
      <c r="B266" s="243"/>
      <c r="C266" s="243"/>
      <c r="D266" s="243"/>
      <c r="E266" s="243"/>
      <c r="F266" s="243"/>
      <c r="G266" s="243"/>
      <c r="H266" s="243"/>
    </row>
    <row r="267" customFormat="false" ht="13.8" hidden="false" customHeight="false" outlineLevel="0" collapsed="false">
      <c r="B267" s="243"/>
      <c r="C267" s="243"/>
      <c r="D267" s="243"/>
      <c r="E267" s="243"/>
      <c r="F267" s="243"/>
      <c r="G267" s="243"/>
      <c r="H267" s="243"/>
    </row>
    <row r="268" customFormat="false" ht="13.8" hidden="false" customHeight="false" outlineLevel="0" collapsed="false">
      <c r="B268" s="243"/>
      <c r="C268" s="243"/>
      <c r="D268" s="243"/>
      <c r="E268" s="243"/>
      <c r="F268" s="243"/>
      <c r="G268" s="243"/>
      <c r="H268" s="243"/>
    </row>
    <row r="269" customFormat="false" ht="13.8" hidden="false" customHeight="false" outlineLevel="0" collapsed="false">
      <c r="B269" s="243"/>
      <c r="C269" s="243"/>
      <c r="D269" s="243"/>
      <c r="E269" s="243"/>
      <c r="F269" s="243"/>
      <c r="G269" s="243"/>
      <c r="H269" s="243"/>
    </row>
    <row r="270" customFormat="false" ht="13.8" hidden="false" customHeight="false" outlineLevel="0" collapsed="false">
      <c r="B270" s="243"/>
      <c r="C270" s="243"/>
      <c r="D270" s="243"/>
      <c r="E270" s="243"/>
      <c r="F270" s="243"/>
      <c r="G270" s="243"/>
      <c r="H270" s="243"/>
    </row>
    <row r="271" customFormat="false" ht="13.8" hidden="false" customHeight="false" outlineLevel="0" collapsed="false">
      <c r="B271" s="243"/>
      <c r="C271" s="243"/>
      <c r="D271" s="243"/>
      <c r="E271" s="243"/>
      <c r="F271" s="243"/>
      <c r="G271" s="243"/>
      <c r="H271" s="243"/>
    </row>
    <row r="272" customFormat="false" ht="13.8" hidden="false" customHeight="false" outlineLevel="0" collapsed="false">
      <c r="B272" s="243"/>
      <c r="C272" s="243"/>
      <c r="D272" s="243"/>
      <c r="E272" s="243"/>
      <c r="F272" s="243"/>
      <c r="G272" s="243"/>
      <c r="H272" s="243"/>
    </row>
    <row r="273" customFormat="false" ht="13.8" hidden="false" customHeight="false" outlineLevel="0" collapsed="false">
      <c r="B273" s="243"/>
      <c r="C273" s="243"/>
      <c r="D273" s="243"/>
      <c r="E273" s="243"/>
      <c r="F273" s="243"/>
      <c r="G273" s="243"/>
      <c r="H273" s="243"/>
    </row>
    <row r="274" customFormat="false" ht="13.8" hidden="false" customHeight="false" outlineLevel="0" collapsed="false">
      <c r="B274" s="243"/>
      <c r="C274" s="243"/>
      <c r="D274" s="243"/>
      <c r="E274" s="243"/>
      <c r="F274" s="243"/>
      <c r="G274" s="243"/>
      <c r="H274" s="243"/>
    </row>
    <row r="275" customFormat="false" ht="13.8" hidden="false" customHeight="false" outlineLevel="0" collapsed="false">
      <c r="B275" s="243"/>
      <c r="C275" s="243"/>
      <c r="D275" s="243"/>
      <c r="E275" s="243"/>
      <c r="F275" s="243"/>
      <c r="G275" s="243"/>
      <c r="H275" s="243"/>
    </row>
    <row r="276" customFormat="false" ht="13.8" hidden="false" customHeight="false" outlineLevel="0" collapsed="false">
      <c r="B276" s="243"/>
      <c r="C276" s="243"/>
      <c r="D276" s="243"/>
      <c r="E276" s="243"/>
      <c r="F276" s="243"/>
      <c r="G276" s="243"/>
      <c r="H276" s="243"/>
    </row>
    <row r="277" customFormat="false" ht="13.8" hidden="false" customHeight="false" outlineLevel="0" collapsed="false">
      <c r="B277" s="243"/>
      <c r="C277" s="243"/>
      <c r="D277" s="243"/>
      <c r="E277" s="243"/>
      <c r="F277" s="243"/>
      <c r="G277" s="243"/>
      <c r="H277" s="243"/>
    </row>
    <row r="278" customFormat="false" ht="13.8" hidden="false" customHeight="false" outlineLevel="0" collapsed="false">
      <c r="B278" s="243"/>
      <c r="C278" s="243"/>
      <c r="D278" s="243"/>
      <c r="E278" s="243"/>
      <c r="F278" s="243"/>
      <c r="G278" s="243"/>
      <c r="H278" s="243"/>
    </row>
    <row r="279" customFormat="false" ht="13.8" hidden="false" customHeight="false" outlineLevel="0" collapsed="false">
      <c r="B279" s="243"/>
      <c r="C279" s="243"/>
      <c r="D279" s="243"/>
      <c r="E279" s="243"/>
      <c r="F279" s="243"/>
      <c r="G279" s="243"/>
      <c r="H279" s="243"/>
    </row>
    <row r="280" customFormat="false" ht="13.8" hidden="false" customHeight="false" outlineLevel="0" collapsed="false">
      <c r="B280" s="243"/>
      <c r="C280" s="243"/>
      <c r="D280" s="243"/>
      <c r="E280" s="243"/>
      <c r="F280" s="243"/>
      <c r="G280" s="243"/>
      <c r="H280" s="243"/>
    </row>
    <row r="281" customFormat="false" ht="13.8" hidden="false" customHeight="false" outlineLevel="0" collapsed="false">
      <c r="B281" s="243"/>
      <c r="C281" s="243"/>
      <c r="D281" s="243"/>
      <c r="E281" s="243"/>
      <c r="F281" s="243"/>
      <c r="G281" s="243"/>
      <c r="H281" s="243"/>
    </row>
    <row r="282" customFormat="false" ht="13.8" hidden="false" customHeight="false" outlineLevel="0" collapsed="false">
      <c r="B282" s="243"/>
      <c r="C282" s="243"/>
      <c r="D282" s="243"/>
      <c r="E282" s="243"/>
      <c r="F282" s="243"/>
      <c r="G282" s="243"/>
      <c r="H282" s="243"/>
    </row>
    <row r="283" customFormat="false" ht="13.8" hidden="false" customHeight="false" outlineLevel="0" collapsed="false">
      <c r="B283" s="243"/>
      <c r="C283" s="243"/>
      <c r="D283" s="243"/>
      <c r="E283" s="243"/>
      <c r="F283" s="243"/>
      <c r="G283" s="243"/>
      <c r="H283" s="243"/>
    </row>
    <row r="284" customFormat="false" ht="13.8" hidden="false" customHeight="false" outlineLevel="0" collapsed="false">
      <c r="B284" s="243"/>
      <c r="C284" s="243"/>
      <c r="D284" s="243"/>
      <c r="E284" s="243"/>
      <c r="F284" s="243"/>
      <c r="G284" s="243"/>
      <c r="H284" s="243"/>
    </row>
    <row r="285" customFormat="false" ht="13.8" hidden="false" customHeight="false" outlineLevel="0" collapsed="false">
      <c r="B285" s="243"/>
      <c r="C285" s="243"/>
      <c r="D285" s="243"/>
      <c r="E285" s="243"/>
      <c r="F285" s="243"/>
      <c r="G285" s="243"/>
      <c r="H285" s="243"/>
    </row>
    <row r="286" customFormat="false" ht="13.8" hidden="false" customHeight="false" outlineLevel="0" collapsed="false">
      <c r="B286" s="243"/>
      <c r="C286" s="243"/>
      <c r="D286" s="243"/>
      <c r="E286" s="243"/>
      <c r="F286" s="243"/>
      <c r="G286" s="243"/>
      <c r="H286" s="243"/>
    </row>
    <row r="287" customFormat="false" ht="13.8" hidden="false" customHeight="false" outlineLevel="0" collapsed="false">
      <c r="B287" s="243"/>
      <c r="C287" s="243"/>
      <c r="D287" s="243"/>
      <c r="E287" s="243"/>
      <c r="F287" s="243"/>
      <c r="G287" s="243"/>
      <c r="H287" s="243"/>
    </row>
    <row r="288" customFormat="false" ht="13.8" hidden="false" customHeight="false" outlineLevel="0" collapsed="false">
      <c r="B288" s="243"/>
      <c r="C288" s="243"/>
      <c r="D288" s="243"/>
      <c r="E288" s="243"/>
      <c r="F288" s="243"/>
      <c r="G288" s="243"/>
      <c r="H288" s="243"/>
    </row>
    <row r="289" customFormat="false" ht="13.8" hidden="false" customHeight="false" outlineLevel="0" collapsed="false">
      <c r="B289" s="243"/>
      <c r="C289" s="243"/>
      <c r="D289" s="243"/>
      <c r="E289" s="243"/>
      <c r="F289" s="243"/>
      <c r="G289" s="243"/>
      <c r="H289" s="243"/>
    </row>
    <row r="290" customFormat="false" ht="13.8" hidden="false" customHeight="false" outlineLevel="0" collapsed="false">
      <c r="B290" s="243"/>
      <c r="C290" s="243"/>
      <c r="D290" s="243"/>
      <c r="E290" s="243"/>
      <c r="F290" s="243"/>
      <c r="G290" s="243"/>
      <c r="H290" s="243"/>
    </row>
    <row r="291" customFormat="false" ht="13.8" hidden="false" customHeight="false" outlineLevel="0" collapsed="false">
      <c r="B291" s="243"/>
      <c r="C291" s="243"/>
      <c r="D291" s="243"/>
      <c r="E291" s="243"/>
      <c r="F291" s="243"/>
      <c r="G291" s="243"/>
      <c r="H291" s="243"/>
    </row>
    <row r="292" customFormat="false" ht="13.8" hidden="false" customHeight="false" outlineLevel="0" collapsed="false">
      <c r="B292" s="243"/>
      <c r="C292" s="243"/>
      <c r="D292" s="243"/>
      <c r="E292" s="243"/>
      <c r="F292" s="243"/>
      <c r="G292" s="243"/>
      <c r="H292" s="243"/>
    </row>
    <row r="293" customFormat="false" ht="13.8" hidden="false" customHeight="false" outlineLevel="0" collapsed="false">
      <c r="B293" s="243"/>
      <c r="C293" s="243"/>
      <c r="D293" s="243"/>
      <c r="E293" s="243"/>
      <c r="F293" s="243"/>
      <c r="G293" s="243"/>
      <c r="H293" s="243"/>
    </row>
    <row r="294" customFormat="false" ht="13.8" hidden="false" customHeight="false" outlineLevel="0" collapsed="false">
      <c r="B294" s="243"/>
      <c r="C294" s="243"/>
      <c r="D294" s="243"/>
      <c r="E294" s="243"/>
      <c r="F294" s="243"/>
      <c r="G294" s="243"/>
      <c r="H294" s="243"/>
    </row>
    <row r="295" customFormat="false" ht="13.8" hidden="false" customHeight="false" outlineLevel="0" collapsed="false">
      <c r="B295" s="243"/>
      <c r="C295" s="243"/>
      <c r="D295" s="243"/>
      <c r="E295" s="243"/>
      <c r="F295" s="243"/>
      <c r="G295" s="243"/>
      <c r="H295" s="243"/>
    </row>
    <row r="296" customFormat="false" ht="13.8" hidden="false" customHeight="false" outlineLevel="0" collapsed="false">
      <c r="B296" s="243"/>
      <c r="C296" s="243"/>
      <c r="D296" s="243"/>
      <c r="E296" s="243"/>
      <c r="F296" s="243"/>
      <c r="G296" s="243"/>
      <c r="H296" s="243"/>
    </row>
    <row r="297" customFormat="false" ht="13.8" hidden="false" customHeight="false" outlineLevel="0" collapsed="false">
      <c r="B297" s="243"/>
      <c r="C297" s="243"/>
      <c r="D297" s="243"/>
      <c r="E297" s="243"/>
      <c r="F297" s="243"/>
      <c r="G297" s="243"/>
      <c r="H297" s="243"/>
    </row>
    <row r="298" customFormat="false" ht="13.8" hidden="false" customHeight="false" outlineLevel="0" collapsed="false">
      <c r="B298" s="243"/>
      <c r="C298" s="243"/>
      <c r="D298" s="243"/>
      <c r="E298" s="243"/>
      <c r="F298" s="243"/>
      <c r="G298" s="243"/>
      <c r="H298" s="243"/>
    </row>
    <row r="299" customFormat="false" ht="13.8" hidden="false" customHeight="false" outlineLevel="0" collapsed="false">
      <c r="B299" s="243"/>
      <c r="C299" s="243"/>
      <c r="D299" s="243"/>
      <c r="E299" s="243"/>
      <c r="F299" s="243"/>
      <c r="G299" s="243"/>
      <c r="H299" s="243"/>
    </row>
    <row r="300" customFormat="false" ht="13.8" hidden="false" customHeight="false" outlineLevel="0" collapsed="false">
      <c r="B300" s="243"/>
      <c r="C300" s="243"/>
      <c r="D300" s="243"/>
      <c r="E300" s="243"/>
      <c r="F300" s="243"/>
      <c r="G300" s="243"/>
      <c r="H300" s="243"/>
    </row>
    <row r="301" customFormat="false" ht="13.8" hidden="false" customHeight="false" outlineLevel="0" collapsed="false">
      <c r="B301" s="243"/>
      <c r="C301" s="243"/>
      <c r="D301" s="243"/>
      <c r="E301" s="243"/>
      <c r="F301" s="243"/>
      <c r="G301" s="243"/>
      <c r="H301" s="243"/>
    </row>
    <row r="302" customFormat="false" ht="13.8" hidden="false" customHeight="false" outlineLevel="0" collapsed="false">
      <c r="B302" s="243"/>
      <c r="C302" s="243"/>
      <c r="D302" s="243"/>
      <c r="E302" s="243"/>
      <c r="F302" s="243"/>
      <c r="G302" s="243"/>
      <c r="H302" s="243"/>
    </row>
    <row r="303" customFormat="false" ht="13.8" hidden="false" customHeight="false" outlineLevel="0" collapsed="false">
      <c r="B303" s="243"/>
      <c r="C303" s="243"/>
      <c r="D303" s="243"/>
      <c r="E303" s="243"/>
      <c r="F303" s="243"/>
      <c r="G303" s="243"/>
      <c r="H303" s="243"/>
    </row>
    <row r="304" customFormat="false" ht="13.8" hidden="false" customHeight="false" outlineLevel="0" collapsed="false">
      <c r="B304" s="243"/>
      <c r="C304" s="243"/>
      <c r="D304" s="243"/>
      <c r="E304" s="243"/>
      <c r="F304" s="243"/>
      <c r="G304" s="243"/>
      <c r="H304" s="243"/>
    </row>
    <row r="305" customFormat="false" ht="13.8" hidden="false" customHeight="false" outlineLevel="0" collapsed="false">
      <c r="B305" s="243"/>
      <c r="C305" s="243"/>
      <c r="D305" s="243"/>
      <c r="E305" s="243"/>
      <c r="F305" s="243"/>
      <c r="G305" s="243"/>
      <c r="H305" s="243"/>
    </row>
    <row r="306" customFormat="false" ht="13.8" hidden="false" customHeight="false" outlineLevel="0" collapsed="false">
      <c r="B306" s="243"/>
      <c r="C306" s="243"/>
      <c r="D306" s="243"/>
      <c r="E306" s="243"/>
      <c r="F306" s="243"/>
      <c r="G306" s="243"/>
      <c r="H306" s="243"/>
    </row>
    <row r="307" customFormat="false" ht="13.8" hidden="false" customHeight="false" outlineLevel="0" collapsed="false">
      <c r="B307" s="243"/>
      <c r="C307" s="243"/>
      <c r="D307" s="243"/>
      <c r="E307" s="243"/>
      <c r="F307" s="243"/>
      <c r="G307" s="243"/>
      <c r="H307" s="243"/>
    </row>
    <row r="308" customFormat="false" ht="13.8" hidden="false" customHeight="false" outlineLevel="0" collapsed="false">
      <c r="B308" s="243"/>
      <c r="C308" s="243"/>
      <c r="D308" s="243"/>
      <c r="E308" s="243"/>
      <c r="F308" s="243"/>
      <c r="G308" s="243"/>
      <c r="H308" s="243"/>
    </row>
    <row r="309" customFormat="false" ht="13.8" hidden="false" customHeight="false" outlineLevel="0" collapsed="false">
      <c r="B309" s="243"/>
      <c r="C309" s="243"/>
      <c r="D309" s="243"/>
      <c r="E309" s="243"/>
      <c r="F309" s="243"/>
      <c r="G309" s="243"/>
      <c r="H309" s="243"/>
    </row>
    <row r="310" customFormat="false" ht="13.8" hidden="false" customHeight="false" outlineLevel="0" collapsed="false">
      <c r="B310" s="243"/>
      <c r="C310" s="243"/>
      <c r="D310" s="243"/>
      <c r="E310" s="243"/>
      <c r="F310" s="243"/>
      <c r="G310" s="243"/>
      <c r="H310" s="243"/>
    </row>
    <row r="311" customFormat="false" ht="13.8" hidden="false" customHeight="false" outlineLevel="0" collapsed="false">
      <c r="B311" s="243"/>
      <c r="C311" s="243"/>
      <c r="D311" s="243"/>
      <c r="E311" s="243"/>
      <c r="F311" s="243"/>
      <c r="G311" s="243"/>
      <c r="H311" s="243"/>
    </row>
    <row r="312" customFormat="false" ht="13.8" hidden="false" customHeight="false" outlineLevel="0" collapsed="false">
      <c r="B312" s="243"/>
      <c r="C312" s="243"/>
      <c r="D312" s="243"/>
      <c r="E312" s="243"/>
      <c r="F312" s="243"/>
      <c r="G312" s="243"/>
      <c r="H312" s="243"/>
    </row>
    <row r="313" customFormat="false" ht="13.8" hidden="false" customHeight="false" outlineLevel="0" collapsed="false">
      <c r="B313" s="243"/>
      <c r="C313" s="243"/>
      <c r="D313" s="243"/>
      <c r="E313" s="243"/>
      <c r="F313" s="243"/>
      <c r="G313" s="243"/>
      <c r="H313" s="243"/>
    </row>
    <row r="314" customFormat="false" ht="13.8" hidden="false" customHeight="false" outlineLevel="0" collapsed="false">
      <c r="B314" s="243"/>
      <c r="C314" s="243"/>
      <c r="D314" s="243"/>
      <c r="E314" s="243"/>
      <c r="F314" s="243"/>
      <c r="G314" s="243"/>
      <c r="H314" s="243"/>
    </row>
    <row r="315" customFormat="false" ht="13.8" hidden="false" customHeight="false" outlineLevel="0" collapsed="false">
      <c r="B315" s="243"/>
      <c r="C315" s="243"/>
      <c r="D315" s="243"/>
      <c r="E315" s="243"/>
      <c r="F315" s="243"/>
      <c r="G315" s="243"/>
      <c r="H315" s="243"/>
    </row>
    <row r="316" customFormat="false" ht="13.8" hidden="false" customHeight="false" outlineLevel="0" collapsed="false">
      <c r="B316" s="243"/>
      <c r="C316" s="243"/>
      <c r="D316" s="243"/>
      <c r="E316" s="243"/>
      <c r="F316" s="243"/>
      <c r="G316" s="243"/>
      <c r="H316" s="243"/>
    </row>
    <row r="317" customFormat="false" ht="13.8" hidden="false" customHeight="false" outlineLevel="0" collapsed="false">
      <c r="B317" s="243"/>
      <c r="C317" s="243"/>
      <c r="D317" s="243"/>
      <c r="E317" s="243"/>
      <c r="F317" s="243"/>
      <c r="G317" s="243"/>
      <c r="H317" s="243"/>
    </row>
    <row r="318" customFormat="false" ht="13.8" hidden="false" customHeight="false" outlineLevel="0" collapsed="false">
      <c r="B318" s="243"/>
      <c r="C318" s="243"/>
      <c r="D318" s="243"/>
      <c r="E318" s="243"/>
      <c r="F318" s="243"/>
      <c r="G318" s="243"/>
      <c r="H318" s="243"/>
    </row>
    <row r="319" customFormat="false" ht="13.8" hidden="false" customHeight="false" outlineLevel="0" collapsed="false">
      <c r="B319" s="243"/>
      <c r="C319" s="243"/>
      <c r="D319" s="243"/>
      <c r="E319" s="243"/>
      <c r="F319" s="243"/>
      <c r="G319" s="243"/>
      <c r="H319" s="243"/>
    </row>
    <row r="320" customFormat="false" ht="13.8" hidden="false" customHeight="false" outlineLevel="0" collapsed="false">
      <c r="B320" s="243"/>
      <c r="C320" s="243"/>
      <c r="D320" s="243"/>
      <c r="E320" s="243"/>
      <c r="F320" s="243"/>
      <c r="G320" s="243"/>
      <c r="H320" s="243"/>
    </row>
    <row r="321" customFormat="false" ht="13.8" hidden="false" customHeight="false" outlineLevel="0" collapsed="false">
      <c r="B321" s="243"/>
      <c r="C321" s="243"/>
      <c r="D321" s="243"/>
      <c r="E321" s="243"/>
      <c r="F321" s="243"/>
      <c r="G321" s="243"/>
      <c r="H321" s="243"/>
    </row>
    <row r="322" customFormat="false" ht="13.8" hidden="false" customHeight="false" outlineLevel="0" collapsed="false">
      <c r="B322" s="243"/>
      <c r="C322" s="243"/>
      <c r="D322" s="243"/>
      <c r="E322" s="243"/>
      <c r="F322" s="243"/>
      <c r="G322" s="243"/>
      <c r="H322" s="243"/>
    </row>
    <row r="323" customFormat="false" ht="13.8" hidden="false" customHeight="false" outlineLevel="0" collapsed="false">
      <c r="B323" s="243"/>
      <c r="C323" s="243"/>
      <c r="D323" s="243"/>
      <c r="E323" s="243"/>
      <c r="F323" s="243"/>
      <c r="G323" s="243"/>
      <c r="H323" s="243"/>
    </row>
    <row r="324" customFormat="false" ht="13.8" hidden="false" customHeight="false" outlineLevel="0" collapsed="false">
      <c r="B324" s="243"/>
      <c r="C324" s="243"/>
      <c r="D324" s="243"/>
      <c r="E324" s="243"/>
      <c r="F324" s="243"/>
      <c r="G324" s="243"/>
      <c r="H324" s="243"/>
    </row>
    <row r="325" customFormat="false" ht="13.8" hidden="false" customHeight="false" outlineLevel="0" collapsed="false">
      <c r="B325" s="243"/>
      <c r="C325" s="243"/>
      <c r="D325" s="243"/>
      <c r="E325" s="243"/>
      <c r="F325" s="243"/>
      <c r="G325" s="243"/>
      <c r="H325" s="243"/>
    </row>
    <row r="326" customFormat="false" ht="13.8" hidden="false" customHeight="false" outlineLevel="0" collapsed="false">
      <c r="B326" s="243"/>
      <c r="C326" s="243"/>
      <c r="D326" s="243"/>
      <c r="E326" s="243"/>
      <c r="F326" s="243"/>
      <c r="G326" s="243"/>
      <c r="H326" s="243"/>
    </row>
    <row r="327" customFormat="false" ht="13.8" hidden="false" customHeight="false" outlineLevel="0" collapsed="false">
      <c r="B327" s="243"/>
      <c r="C327" s="243"/>
      <c r="D327" s="243"/>
      <c r="E327" s="243"/>
      <c r="F327" s="243"/>
      <c r="G327" s="243"/>
      <c r="H327" s="243"/>
    </row>
    <row r="328" customFormat="false" ht="13.8" hidden="false" customHeight="false" outlineLevel="0" collapsed="false">
      <c r="B328" s="243"/>
      <c r="C328" s="243"/>
      <c r="D328" s="243"/>
      <c r="E328" s="243"/>
      <c r="F328" s="243"/>
      <c r="G328" s="243"/>
      <c r="H328" s="243"/>
    </row>
    <row r="329" customFormat="false" ht="13.8" hidden="false" customHeight="false" outlineLevel="0" collapsed="false">
      <c r="B329" s="243"/>
      <c r="C329" s="243"/>
      <c r="D329" s="243"/>
      <c r="E329" s="243"/>
      <c r="F329" s="243"/>
      <c r="G329" s="243"/>
      <c r="H329" s="243"/>
    </row>
    <row r="330" customFormat="false" ht="13.8" hidden="false" customHeight="false" outlineLevel="0" collapsed="false">
      <c r="B330" s="243"/>
      <c r="C330" s="243"/>
      <c r="D330" s="243"/>
      <c r="E330" s="243"/>
      <c r="F330" s="243"/>
      <c r="G330" s="243"/>
      <c r="H330" s="243"/>
    </row>
    <row r="331" customFormat="false" ht="13.8" hidden="false" customHeight="false" outlineLevel="0" collapsed="false">
      <c r="B331" s="243"/>
      <c r="C331" s="243"/>
      <c r="D331" s="243"/>
      <c r="E331" s="243"/>
      <c r="F331" s="243"/>
      <c r="G331" s="243"/>
      <c r="H331" s="243"/>
    </row>
    <row r="332" customFormat="false" ht="13.8" hidden="false" customHeight="false" outlineLevel="0" collapsed="false">
      <c r="B332" s="243"/>
      <c r="C332" s="243"/>
      <c r="D332" s="243"/>
      <c r="E332" s="243"/>
      <c r="F332" s="243"/>
      <c r="G332" s="243"/>
      <c r="H332" s="243"/>
    </row>
    <row r="333" customFormat="false" ht="13.8" hidden="false" customHeight="false" outlineLevel="0" collapsed="false">
      <c r="B333" s="243"/>
      <c r="C333" s="243"/>
      <c r="D333" s="243"/>
      <c r="E333" s="243"/>
      <c r="F333" s="243"/>
      <c r="G333" s="243"/>
      <c r="H333" s="243"/>
    </row>
    <row r="334" customFormat="false" ht="13.8" hidden="false" customHeight="false" outlineLevel="0" collapsed="false">
      <c r="B334" s="243"/>
      <c r="C334" s="243"/>
      <c r="D334" s="243"/>
      <c r="E334" s="243"/>
      <c r="F334" s="243"/>
      <c r="G334" s="243"/>
      <c r="H334" s="243"/>
    </row>
    <row r="335" customFormat="false" ht="13.8" hidden="false" customHeight="false" outlineLevel="0" collapsed="false">
      <c r="B335" s="243"/>
      <c r="C335" s="243"/>
      <c r="D335" s="243"/>
      <c r="E335" s="243"/>
      <c r="F335" s="243"/>
      <c r="G335" s="243"/>
      <c r="H335" s="243"/>
    </row>
    <row r="336" customFormat="false" ht="13.8" hidden="false" customHeight="false" outlineLevel="0" collapsed="false">
      <c r="B336" s="243"/>
      <c r="C336" s="243"/>
      <c r="D336" s="243"/>
      <c r="E336" s="243"/>
      <c r="F336" s="243"/>
      <c r="G336" s="243"/>
      <c r="H336" s="243"/>
    </row>
    <row r="337" customFormat="false" ht="13.8" hidden="false" customHeight="false" outlineLevel="0" collapsed="false">
      <c r="B337" s="243"/>
      <c r="C337" s="243"/>
      <c r="D337" s="243"/>
      <c r="E337" s="243"/>
      <c r="F337" s="243"/>
      <c r="G337" s="243"/>
      <c r="H337" s="243"/>
    </row>
    <row r="338" customFormat="false" ht="13.8" hidden="false" customHeight="false" outlineLevel="0" collapsed="false">
      <c r="B338" s="243"/>
      <c r="C338" s="243"/>
      <c r="D338" s="243"/>
      <c r="E338" s="243"/>
      <c r="F338" s="243"/>
      <c r="G338" s="243"/>
      <c r="H338" s="243"/>
    </row>
    <row r="339" customFormat="false" ht="13.8" hidden="false" customHeight="false" outlineLevel="0" collapsed="false">
      <c r="B339" s="243"/>
      <c r="C339" s="243"/>
      <c r="D339" s="243"/>
      <c r="E339" s="243"/>
      <c r="F339" s="243"/>
      <c r="G339" s="243"/>
      <c r="H339" s="243"/>
    </row>
    <row r="340" customFormat="false" ht="13.8" hidden="false" customHeight="false" outlineLevel="0" collapsed="false">
      <c r="B340" s="243"/>
      <c r="C340" s="243"/>
      <c r="D340" s="243"/>
      <c r="E340" s="243"/>
      <c r="F340" s="243"/>
      <c r="G340" s="243"/>
      <c r="H340" s="243"/>
    </row>
    <row r="341" customFormat="false" ht="13.8" hidden="false" customHeight="false" outlineLevel="0" collapsed="false">
      <c r="B341" s="243"/>
      <c r="C341" s="243"/>
      <c r="D341" s="243"/>
      <c r="E341" s="243"/>
      <c r="F341" s="243"/>
      <c r="G341" s="243"/>
      <c r="H341" s="243"/>
    </row>
    <row r="342" customFormat="false" ht="13.8" hidden="false" customHeight="false" outlineLevel="0" collapsed="false">
      <c r="B342" s="243"/>
      <c r="C342" s="243"/>
      <c r="D342" s="243"/>
      <c r="E342" s="243"/>
      <c r="F342" s="243"/>
      <c r="G342" s="243"/>
      <c r="H342" s="243"/>
    </row>
    <row r="343" customFormat="false" ht="13.8" hidden="false" customHeight="false" outlineLevel="0" collapsed="false">
      <c r="B343" s="243"/>
      <c r="C343" s="243"/>
      <c r="D343" s="243"/>
      <c r="E343" s="243"/>
      <c r="F343" s="243"/>
      <c r="G343" s="243"/>
      <c r="H343" s="243"/>
    </row>
    <row r="344" customFormat="false" ht="13.8" hidden="false" customHeight="false" outlineLevel="0" collapsed="false">
      <c r="B344" s="243"/>
      <c r="C344" s="243"/>
      <c r="D344" s="243"/>
      <c r="E344" s="243"/>
      <c r="F344" s="243"/>
      <c r="G344" s="243"/>
      <c r="H344" s="243"/>
    </row>
    <row r="345" customFormat="false" ht="13.8" hidden="false" customHeight="false" outlineLevel="0" collapsed="false">
      <c r="B345" s="243"/>
      <c r="C345" s="243"/>
      <c r="D345" s="243"/>
      <c r="E345" s="243"/>
      <c r="F345" s="243"/>
      <c r="G345" s="243"/>
      <c r="H345" s="243"/>
    </row>
    <row r="346" customFormat="false" ht="13.8" hidden="false" customHeight="false" outlineLevel="0" collapsed="false">
      <c r="B346" s="243"/>
      <c r="C346" s="243"/>
      <c r="D346" s="243"/>
      <c r="E346" s="243"/>
      <c r="F346" s="243"/>
      <c r="G346" s="243"/>
      <c r="H346" s="243"/>
    </row>
    <row r="347" customFormat="false" ht="13.8" hidden="false" customHeight="false" outlineLevel="0" collapsed="false">
      <c r="B347" s="243"/>
      <c r="C347" s="243"/>
      <c r="D347" s="243"/>
      <c r="E347" s="243"/>
      <c r="F347" s="243"/>
      <c r="G347" s="243"/>
      <c r="H347" s="243"/>
    </row>
    <row r="348" customFormat="false" ht="13.8" hidden="false" customHeight="false" outlineLevel="0" collapsed="false">
      <c r="B348" s="243"/>
      <c r="C348" s="243"/>
      <c r="D348" s="243"/>
      <c r="E348" s="243"/>
      <c r="F348" s="243"/>
      <c r="G348" s="243"/>
      <c r="H348" s="243"/>
    </row>
    <row r="349" customFormat="false" ht="13.8" hidden="false" customHeight="false" outlineLevel="0" collapsed="false">
      <c r="B349" s="243"/>
      <c r="C349" s="243"/>
      <c r="D349" s="243"/>
      <c r="E349" s="243"/>
      <c r="F349" s="243"/>
      <c r="G349" s="243"/>
      <c r="H349" s="243"/>
    </row>
    <row r="350" customFormat="false" ht="13.8" hidden="false" customHeight="false" outlineLevel="0" collapsed="false">
      <c r="B350" s="243"/>
      <c r="C350" s="243"/>
      <c r="D350" s="243"/>
      <c r="E350" s="243"/>
      <c r="F350" s="243"/>
      <c r="G350" s="243"/>
      <c r="H350" s="243"/>
    </row>
    <row r="351" customFormat="false" ht="13.8" hidden="false" customHeight="false" outlineLevel="0" collapsed="false">
      <c r="B351" s="243"/>
      <c r="C351" s="243"/>
      <c r="D351" s="243"/>
      <c r="E351" s="243"/>
      <c r="F351" s="243"/>
      <c r="G351" s="243"/>
      <c r="H351" s="243"/>
    </row>
    <row r="352" customFormat="false" ht="13.8" hidden="false" customHeight="false" outlineLevel="0" collapsed="false">
      <c r="B352" s="243"/>
      <c r="C352" s="243"/>
      <c r="D352" s="243"/>
      <c r="E352" s="243"/>
      <c r="F352" s="243"/>
      <c r="G352" s="243"/>
      <c r="H352" s="243"/>
    </row>
    <row r="353" customFormat="false" ht="13.8" hidden="false" customHeight="false" outlineLevel="0" collapsed="false">
      <c r="B353" s="243"/>
      <c r="C353" s="243"/>
      <c r="D353" s="243"/>
      <c r="E353" s="243"/>
      <c r="F353" s="243"/>
      <c r="G353" s="243"/>
      <c r="H353" s="243"/>
    </row>
    <row r="354" customFormat="false" ht="13.8" hidden="false" customHeight="false" outlineLevel="0" collapsed="false">
      <c r="B354" s="243"/>
      <c r="C354" s="243"/>
      <c r="D354" s="243"/>
      <c r="E354" s="243"/>
      <c r="F354" s="243"/>
      <c r="G354" s="243"/>
      <c r="H354" s="243"/>
    </row>
    <row r="355" customFormat="false" ht="13.8" hidden="false" customHeight="false" outlineLevel="0" collapsed="false">
      <c r="B355" s="243"/>
      <c r="C355" s="243"/>
      <c r="D355" s="243"/>
      <c r="E355" s="243"/>
      <c r="F355" s="243"/>
      <c r="G355" s="243"/>
      <c r="H355" s="243"/>
    </row>
    <row r="356" customFormat="false" ht="13.8" hidden="false" customHeight="false" outlineLevel="0" collapsed="false">
      <c r="B356" s="243"/>
      <c r="C356" s="243"/>
      <c r="D356" s="243"/>
      <c r="E356" s="243"/>
      <c r="F356" s="243"/>
      <c r="G356" s="243"/>
      <c r="H356" s="243"/>
    </row>
    <row r="357" customFormat="false" ht="13.8" hidden="false" customHeight="false" outlineLevel="0" collapsed="false">
      <c r="B357" s="243"/>
      <c r="C357" s="243"/>
      <c r="D357" s="243"/>
      <c r="E357" s="243"/>
      <c r="F357" s="243"/>
      <c r="G357" s="243"/>
      <c r="H357" s="243"/>
    </row>
    <row r="358" customFormat="false" ht="13.8" hidden="false" customHeight="false" outlineLevel="0" collapsed="false">
      <c r="B358" s="243"/>
      <c r="C358" s="243"/>
      <c r="D358" s="243"/>
      <c r="E358" s="243"/>
      <c r="F358" s="243"/>
      <c r="G358" s="243"/>
      <c r="H358" s="243"/>
    </row>
    <row r="359" customFormat="false" ht="13.8" hidden="false" customHeight="false" outlineLevel="0" collapsed="false">
      <c r="B359" s="243"/>
      <c r="C359" s="243"/>
      <c r="D359" s="243"/>
      <c r="E359" s="243"/>
      <c r="F359" s="243"/>
      <c r="G359" s="243"/>
      <c r="H359" s="243"/>
    </row>
    <row r="360" customFormat="false" ht="13.8" hidden="false" customHeight="false" outlineLevel="0" collapsed="false">
      <c r="B360" s="243"/>
      <c r="C360" s="243"/>
      <c r="D360" s="243"/>
      <c r="E360" s="243"/>
      <c r="F360" s="243"/>
      <c r="G360" s="243"/>
      <c r="H360" s="243"/>
    </row>
    <row r="361" customFormat="false" ht="13.8" hidden="false" customHeight="false" outlineLevel="0" collapsed="false">
      <c r="B361" s="243"/>
      <c r="C361" s="243"/>
      <c r="D361" s="243"/>
      <c r="E361" s="243"/>
      <c r="F361" s="243"/>
      <c r="G361" s="243"/>
      <c r="H361" s="243"/>
    </row>
    <row r="362" customFormat="false" ht="13.8" hidden="false" customHeight="false" outlineLevel="0" collapsed="false">
      <c r="B362" s="243"/>
      <c r="C362" s="243"/>
      <c r="D362" s="243"/>
      <c r="E362" s="243"/>
      <c r="F362" s="243"/>
      <c r="G362" s="243"/>
      <c r="H362" s="243"/>
    </row>
    <row r="363" customFormat="false" ht="13.8" hidden="false" customHeight="false" outlineLevel="0" collapsed="false">
      <c r="B363" s="243"/>
      <c r="C363" s="243"/>
      <c r="D363" s="243"/>
      <c r="E363" s="243"/>
      <c r="F363" s="243"/>
      <c r="G363" s="243"/>
      <c r="H363" s="243"/>
    </row>
    <row r="364" customFormat="false" ht="13.8" hidden="false" customHeight="false" outlineLevel="0" collapsed="false">
      <c r="B364" s="243"/>
      <c r="C364" s="243"/>
      <c r="D364" s="243"/>
      <c r="E364" s="243"/>
      <c r="F364" s="243"/>
      <c r="G364" s="243"/>
      <c r="H364" s="243"/>
    </row>
    <row r="365" customFormat="false" ht="13.8" hidden="false" customHeight="false" outlineLevel="0" collapsed="false">
      <c r="B365" s="243"/>
      <c r="C365" s="243"/>
      <c r="D365" s="243"/>
      <c r="E365" s="243"/>
      <c r="F365" s="243"/>
      <c r="G365" s="243"/>
      <c r="H365" s="243"/>
    </row>
    <row r="366" customFormat="false" ht="13.8" hidden="false" customHeight="false" outlineLevel="0" collapsed="false">
      <c r="B366" s="243"/>
      <c r="C366" s="243"/>
      <c r="D366" s="243"/>
      <c r="E366" s="243"/>
      <c r="F366" s="243"/>
      <c r="G366" s="243"/>
      <c r="H366" s="243"/>
    </row>
    <row r="367" customFormat="false" ht="13.8" hidden="false" customHeight="false" outlineLevel="0" collapsed="false">
      <c r="B367" s="243"/>
      <c r="C367" s="243"/>
      <c r="D367" s="243"/>
      <c r="E367" s="243"/>
      <c r="F367" s="243"/>
      <c r="G367" s="243"/>
      <c r="H367" s="243"/>
    </row>
    <row r="368" customFormat="false" ht="13.8" hidden="false" customHeight="false" outlineLevel="0" collapsed="false">
      <c r="B368" s="243"/>
      <c r="C368" s="243"/>
      <c r="D368" s="243"/>
      <c r="E368" s="243"/>
      <c r="F368" s="243"/>
      <c r="G368" s="243"/>
      <c r="H368" s="243"/>
    </row>
    <row r="369" customFormat="false" ht="13.8" hidden="false" customHeight="false" outlineLevel="0" collapsed="false">
      <c r="B369" s="243"/>
      <c r="C369" s="243"/>
      <c r="D369" s="243"/>
      <c r="E369" s="243"/>
      <c r="F369" s="243"/>
      <c r="G369" s="243"/>
      <c r="H369" s="243"/>
    </row>
    <row r="370" customFormat="false" ht="13.8" hidden="false" customHeight="false" outlineLevel="0" collapsed="false">
      <c r="B370" s="243"/>
      <c r="C370" s="243"/>
      <c r="D370" s="243"/>
      <c r="E370" s="243"/>
      <c r="F370" s="243"/>
      <c r="G370" s="243"/>
      <c r="H370" s="243"/>
    </row>
    <row r="371" customFormat="false" ht="13.8" hidden="false" customHeight="false" outlineLevel="0" collapsed="false">
      <c r="B371" s="243"/>
      <c r="C371" s="243"/>
      <c r="D371" s="243"/>
      <c r="E371" s="243"/>
      <c r="F371" s="243"/>
      <c r="G371" s="243"/>
      <c r="H371" s="243"/>
    </row>
    <row r="372" customFormat="false" ht="13.8" hidden="false" customHeight="false" outlineLevel="0" collapsed="false">
      <c r="B372" s="243"/>
      <c r="C372" s="243"/>
      <c r="D372" s="243"/>
      <c r="E372" s="243"/>
      <c r="F372" s="243"/>
      <c r="G372" s="243"/>
      <c r="H372" s="243"/>
    </row>
    <row r="373" customFormat="false" ht="13.8" hidden="false" customHeight="false" outlineLevel="0" collapsed="false">
      <c r="B373" s="243"/>
      <c r="C373" s="243"/>
      <c r="D373" s="243"/>
      <c r="E373" s="243"/>
      <c r="F373" s="243"/>
      <c r="G373" s="243"/>
      <c r="H373" s="243"/>
    </row>
    <row r="374" customFormat="false" ht="13.8" hidden="false" customHeight="false" outlineLevel="0" collapsed="false">
      <c r="B374" s="243"/>
      <c r="C374" s="243"/>
      <c r="D374" s="243"/>
      <c r="E374" s="243"/>
      <c r="F374" s="243"/>
      <c r="G374" s="243"/>
      <c r="H374" s="243"/>
    </row>
    <row r="375" customFormat="false" ht="13.8" hidden="false" customHeight="false" outlineLevel="0" collapsed="false">
      <c r="B375" s="243"/>
      <c r="C375" s="243"/>
      <c r="D375" s="243"/>
      <c r="E375" s="243"/>
      <c r="F375" s="243"/>
      <c r="G375" s="243"/>
      <c r="H375" s="243"/>
    </row>
    <row r="376" customFormat="false" ht="13.8" hidden="false" customHeight="false" outlineLevel="0" collapsed="false">
      <c r="B376" s="243"/>
      <c r="C376" s="243"/>
      <c r="D376" s="243"/>
      <c r="E376" s="243"/>
      <c r="F376" s="243"/>
      <c r="G376" s="243"/>
      <c r="H376" s="243"/>
    </row>
    <row r="377" customFormat="false" ht="13.8" hidden="false" customHeight="false" outlineLevel="0" collapsed="false">
      <c r="B377" s="243"/>
      <c r="C377" s="243"/>
      <c r="D377" s="243"/>
      <c r="E377" s="243"/>
      <c r="F377" s="243"/>
      <c r="G377" s="243"/>
      <c r="H377" s="243"/>
    </row>
    <row r="378" customFormat="false" ht="13.8" hidden="false" customHeight="false" outlineLevel="0" collapsed="false">
      <c r="B378" s="243"/>
      <c r="C378" s="243"/>
      <c r="D378" s="243"/>
      <c r="E378" s="243"/>
      <c r="F378" s="243"/>
      <c r="G378" s="243"/>
      <c r="H378" s="243"/>
    </row>
    <row r="379" customFormat="false" ht="13.8" hidden="false" customHeight="false" outlineLevel="0" collapsed="false">
      <c r="B379" s="243"/>
      <c r="C379" s="243"/>
      <c r="D379" s="243"/>
      <c r="E379" s="243"/>
      <c r="F379" s="243"/>
      <c r="G379" s="243"/>
      <c r="H379" s="243"/>
    </row>
    <row r="380" customFormat="false" ht="13.8" hidden="false" customHeight="false" outlineLevel="0" collapsed="false">
      <c r="B380" s="243"/>
      <c r="C380" s="243"/>
      <c r="D380" s="243"/>
      <c r="E380" s="243"/>
      <c r="F380" s="243"/>
      <c r="G380" s="243"/>
      <c r="H380" s="243"/>
    </row>
    <row r="381" customFormat="false" ht="13.8" hidden="false" customHeight="false" outlineLevel="0" collapsed="false">
      <c r="B381" s="243"/>
      <c r="C381" s="243"/>
      <c r="D381" s="243"/>
      <c r="E381" s="243"/>
      <c r="F381" s="243"/>
      <c r="G381" s="243"/>
      <c r="H381" s="243"/>
    </row>
    <row r="382" customFormat="false" ht="13.8" hidden="false" customHeight="false" outlineLevel="0" collapsed="false">
      <c r="B382" s="243"/>
      <c r="C382" s="243"/>
      <c r="D382" s="243"/>
      <c r="E382" s="243"/>
      <c r="F382" s="243"/>
      <c r="G382" s="243"/>
      <c r="H382" s="243"/>
    </row>
    <row r="383" customFormat="false" ht="13.8" hidden="false" customHeight="false" outlineLevel="0" collapsed="false">
      <c r="B383" s="243"/>
      <c r="C383" s="243"/>
      <c r="D383" s="243"/>
      <c r="E383" s="243"/>
      <c r="F383" s="243"/>
      <c r="G383" s="243"/>
      <c r="H383" s="243"/>
    </row>
    <row r="384" customFormat="false" ht="13.8" hidden="false" customHeight="false" outlineLevel="0" collapsed="false">
      <c r="B384" s="243"/>
      <c r="C384" s="243"/>
      <c r="D384" s="243"/>
      <c r="E384" s="243"/>
      <c r="F384" s="243"/>
      <c r="G384" s="243"/>
      <c r="H384" s="243"/>
    </row>
    <row r="385" customFormat="false" ht="13.8" hidden="false" customHeight="false" outlineLevel="0" collapsed="false">
      <c r="B385" s="243"/>
      <c r="C385" s="243"/>
      <c r="D385" s="243"/>
      <c r="E385" s="243"/>
      <c r="F385" s="243"/>
      <c r="G385" s="243"/>
      <c r="H385" s="243"/>
    </row>
    <row r="386" customFormat="false" ht="13.8" hidden="false" customHeight="false" outlineLevel="0" collapsed="false">
      <c r="B386" s="243"/>
      <c r="C386" s="243"/>
      <c r="D386" s="243"/>
      <c r="E386" s="243"/>
      <c r="F386" s="243"/>
      <c r="G386" s="243"/>
      <c r="H386" s="243"/>
    </row>
    <row r="387" customFormat="false" ht="13.8" hidden="false" customHeight="false" outlineLevel="0" collapsed="false">
      <c r="B387" s="243"/>
      <c r="C387" s="243"/>
      <c r="D387" s="243"/>
      <c r="E387" s="243"/>
      <c r="F387" s="243"/>
      <c r="G387" s="243"/>
      <c r="H387" s="243"/>
    </row>
    <row r="388" customFormat="false" ht="13.8" hidden="false" customHeight="false" outlineLevel="0" collapsed="false">
      <c r="B388" s="243"/>
      <c r="C388" s="243"/>
      <c r="D388" s="243"/>
      <c r="E388" s="243"/>
      <c r="F388" s="243"/>
      <c r="G388" s="243"/>
      <c r="H388" s="243"/>
    </row>
    <row r="389" customFormat="false" ht="13.8" hidden="false" customHeight="false" outlineLevel="0" collapsed="false">
      <c r="B389" s="243"/>
      <c r="C389" s="243"/>
      <c r="D389" s="243"/>
      <c r="E389" s="243"/>
      <c r="F389" s="243"/>
      <c r="G389" s="243"/>
      <c r="H389" s="243"/>
    </row>
    <row r="390" customFormat="false" ht="13.8" hidden="false" customHeight="false" outlineLevel="0" collapsed="false">
      <c r="B390" s="243"/>
      <c r="C390" s="243"/>
      <c r="D390" s="243"/>
      <c r="E390" s="243"/>
      <c r="F390" s="243"/>
      <c r="G390" s="243"/>
      <c r="H390" s="243"/>
    </row>
    <row r="391" customFormat="false" ht="13.8" hidden="false" customHeight="false" outlineLevel="0" collapsed="false">
      <c r="B391" s="243"/>
      <c r="C391" s="243"/>
      <c r="D391" s="243"/>
      <c r="E391" s="243"/>
      <c r="F391" s="243"/>
      <c r="G391" s="243"/>
      <c r="H391" s="243"/>
    </row>
    <row r="392" customFormat="false" ht="13.8" hidden="false" customHeight="false" outlineLevel="0" collapsed="false">
      <c r="B392" s="243"/>
      <c r="C392" s="243"/>
      <c r="D392" s="243"/>
      <c r="E392" s="243"/>
      <c r="F392" s="243"/>
      <c r="G392" s="243"/>
      <c r="H392" s="243"/>
    </row>
    <row r="393" customFormat="false" ht="13.8" hidden="false" customHeight="false" outlineLevel="0" collapsed="false">
      <c r="B393" s="243"/>
      <c r="C393" s="243"/>
      <c r="D393" s="243"/>
      <c r="E393" s="243"/>
      <c r="F393" s="243"/>
      <c r="G393" s="243"/>
      <c r="H393" s="243"/>
    </row>
    <row r="394" customFormat="false" ht="13.8" hidden="false" customHeight="false" outlineLevel="0" collapsed="false">
      <c r="B394" s="243"/>
      <c r="C394" s="243"/>
      <c r="D394" s="243"/>
      <c r="E394" s="243"/>
      <c r="F394" s="243"/>
      <c r="G394" s="243"/>
      <c r="H394" s="243"/>
    </row>
    <row r="395" customFormat="false" ht="13.8" hidden="false" customHeight="false" outlineLevel="0" collapsed="false">
      <c r="B395" s="243"/>
      <c r="C395" s="243"/>
      <c r="D395" s="243"/>
      <c r="E395" s="243"/>
      <c r="F395" s="243"/>
      <c r="G395" s="243"/>
      <c r="H395" s="243"/>
    </row>
    <row r="396" customFormat="false" ht="13.8" hidden="false" customHeight="false" outlineLevel="0" collapsed="false">
      <c r="B396" s="243"/>
      <c r="C396" s="243"/>
      <c r="D396" s="243"/>
      <c r="E396" s="243"/>
      <c r="F396" s="243"/>
      <c r="G396" s="243"/>
      <c r="H396" s="243"/>
    </row>
    <row r="397" customFormat="false" ht="13.8" hidden="false" customHeight="false" outlineLevel="0" collapsed="false">
      <c r="B397" s="243"/>
      <c r="C397" s="243"/>
      <c r="D397" s="243"/>
      <c r="E397" s="243"/>
      <c r="F397" s="243"/>
      <c r="G397" s="243"/>
      <c r="H397" s="243"/>
    </row>
    <row r="398" customFormat="false" ht="13.8" hidden="false" customHeight="false" outlineLevel="0" collapsed="false">
      <c r="B398" s="243"/>
      <c r="C398" s="243"/>
      <c r="D398" s="243"/>
      <c r="E398" s="243"/>
      <c r="F398" s="243"/>
      <c r="G398" s="243"/>
      <c r="H398" s="243"/>
    </row>
    <row r="399" customFormat="false" ht="13.8" hidden="false" customHeight="false" outlineLevel="0" collapsed="false">
      <c r="B399" s="243"/>
      <c r="C399" s="243"/>
      <c r="D399" s="243"/>
      <c r="E399" s="243"/>
      <c r="F399" s="243"/>
      <c r="G399" s="243"/>
      <c r="H399" s="243"/>
    </row>
    <row r="400" customFormat="false" ht="13.8" hidden="false" customHeight="false" outlineLevel="0" collapsed="false">
      <c r="B400" s="243"/>
      <c r="C400" s="243"/>
      <c r="D400" s="243"/>
      <c r="E400" s="243"/>
      <c r="F400" s="243"/>
      <c r="G400" s="243"/>
      <c r="H400" s="243"/>
    </row>
    <row r="401" customFormat="false" ht="13.8" hidden="false" customHeight="false" outlineLevel="0" collapsed="false">
      <c r="B401" s="243"/>
      <c r="C401" s="243"/>
      <c r="D401" s="243"/>
      <c r="E401" s="243"/>
      <c r="F401" s="243"/>
      <c r="G401" s="243"/>
      <c r="H401" s="243"/>
    </row>
    <row r="402" customFormat="false" ht="13.8" hidden="false" customHeight="false" outlineLevel="0" collapsed="false">
      <c r="B402" s="243"/>
      <c r="C402" s="243"/>
      <c r="D402" s="243"/>
      <c r="E402" s="243"/>
      <c r="F402" s="243"/>
      <c r="G402" s="243"/>
      <c r="H402" s="243"/>
    </row>
    <row r="403" customFormat="false" ht="13.8" hidden="false" customHeight="false" outlineLevel="0" collapsed="false">
      <c r="B403" s="243"/>
      <c r="C403" s="243"/>
      <c r="D403" s="243"/>
      <c r="E403" s="243"/>
      <c r="F403" s="243"/>
      <c r="G403" s="243"/>
      <c r="H403" s="243"/>
    </row>
    <row r="404" customFormat="false" ht="13.8" hidden="false" customHeight="false" outlineLevel="0" collapsed="false">
      <c r="B404" s="243"/>
      <c r="C404" s="243"/>
      <c r="D404" s="243"/>
      <c r="E404" s="243"/>
      <c r="F404" s="243"/>
      <c r="G404" s="243"/>
      <c r="H404" s="243"/>
    </row>
    <row r="405" customFormat="false" ht="13.8" hidden="false" customHeight="false" outlineLevel="0" collapsed="false">
      <c r="B405" s="243"/>
      <c r="C405" s="243"/>
      <c r="D405" s="243"/>
      <c r="E405" s="243"/>
      <c r="F405" s="243"/>
      <c r="G405" s="243"/>
      <c r="H405" s="243"/>
    </row>
    <row r="406" customFormat="false" ht="13.8" hidden="false" customHeight="false" outlineLevel="0" collapsed="false">
      <c r="B406" s="243"/>
      <c r="C406" s="243"/>
      <c r="D406" s="243"/>
      <c r="E406" s="243"/>
      <c r="F406" s="243"/>
      <c r="G406" s="243"/>
      <c r="H406" s="243"/>
    </row>
    <row r="407" customFormat="false" ht="13.8" hidden="false" customHeight="false" outlineLevel="0" collapsed="false">
      <c r="B407" s="243"/>
      <c r="C407" s="243"/>
      <c r="D407" s="243"/>
      <c r="E407" s="243"/>
      <c r="F407" s="243"/>
      <c r="G407" s="243"/>
      <c r="H407" s="243"/>
    </row>
    <row r="408" customFormat="false" ht="13.8" hidden="false" customHeight="false" outlineLevel="0" collapsed="false">
      <c r="B408" s="243"/>
      <c r="C408" s="243"/>
      <c r="D408" s="243"/>
      <c r="E408" s="243"/>
      <c r="F408" s="243"/>
      <c r="G408" s="243"/>
      <c r="H408" s="243"/>
    </row>
    <row r="409" customFormat="false" ht="13.8" hidden="false" customHeight="false" outlineLevel="0" collapsed="false">
      <c r="B409" s="243"/>
      <c r="C409" s="243"/>
      <c r="D409" s="243"/>
      <c r="E409" s="243"/>
      <c r="F409" s="243"/>
      <c r="G409" s="243"/>
      <c r="H409" s="243"/>
    </row>
    <row r="410" customFormat="false" ht="13.8" hidden="false" customHeight="false" outlineLevel="0" collapsed="false">
      <c r="B410" s="243"/>
      <c r="C410" s="243"/>
      <c r="D410" s="243"/>
      <c r="E410" s="243"/>
      <c r="F410" s="243"/>
      <c r="G410" s="243"/>
      <c r="H410" s="243"/>
    </row>
    <row r="411" customFormat="false" ht="13.8" hidden="false" customHeight="false" outlineLevel="0" collapsed="false">
      <c r="B411" s="243"/>
      <c r="C411" s="243"/>
      <c r="D411" s="243"/>
      <c r="E411" s="243"/>
      <c r="F411" s="243"/>
      <c r="G411" s="243"/>
      <c r="H411" s="243"/>
    </row>
    <row r="412" customFormat="false" ht="13.8" hidden="false" customHeight="false" outlineLevel="0" collapsed="false">
      <c r="B412" s="243"/>
      <c r="C412" s="243"/>
      <c r="D412" s="243"/>
      <c r="E412" s="243"/>
      <c r="F412" s="243"/>
      <c r="G412" s="243"/>
      <c r="H412" s="243"/>
    </row>
    <row r="413" customFormat="false" ht="13.8" hidden="false" customHeight="false" outlineLevel="0" collapsed="false">
      <c r="B413" s="243"/>
      <c r="C413" s="243"/>
      <c r="D413" s="243"/>
      <c r="E413" s="243"/>
      <c r="F413" s="243"/>
      <c r="G413" s="243"/>
      <c r="H413" s="243"/>
    </row>
    <row r="414" customFormat="false" ht="13.8" hidden="false" customHeight="false" outlineLevel="0" collapsed="false">
      <c r="B414" s="243"/>
      <c r="C414" s="243"/>
      <c r="D414" s="243"/>
      <c r="E414" s="243"/>
      <c r="F414" s="243"/>
      <c r="G414" s="243"/>
      <c r="H414" s="243"/>
    </row>
    <row r="415" customFormat="false" ht="13.8" hidden="false" customHeight="false" outlineLevel="0" collapsed="false">
      <c r="B415" s="243"/>
      <c r="C415" s="243"/>
      <c r="D415" s="243"/>
      <c r="E415" s="243"/>
      <c r="F415" s="243"/>
      <c r="G415" s="243"/>
      <c r="H415" s="243"/>
    </row>
    <row r="416" customFormat="false" ht="13.8" hidden="false" customHeight="false" outlineLevel="0" collapsed="false">
      <c r="B416" s="243"/>
      <c r="C416" s="243"/>
      <c r="D416" s="243"/>
      <c r="E416" s="243"/>
      <c r="F416" s="243"/>
      <c r="G416" s="243"/>
      <c r="H416" s="243"/>
    </row>
    <row r="417" customFormat="false" ht="13.8" hidden="false" customHeight="false" outlineLevel="0" collapsed="false">
      <c r="B417" s="243"/>
      <c r="C417" s="243"/>
      <c r="D417" s="243"/>
      <c r="E417" s="243"/>
      <c r="F417" s="243"/>
      <c r="G417" s="243"/>
      <c r="H417" s="243"/>
    </row>
    <row r="418" customFormat="false" ht="13.8" hidden="false" customHeight="false" outlineLevel="0" collapsed="false">
      <c r="B418" s="243"/>
      <c r="C418" s="243"/>
      <c r="D418" s="243"/>
      <c r="E418" s="243"/>
      <c r="F418" s="243"/>
      <c r="G418" s="243"/>
      <c r="H418" s="243"/>
    </row>
    <row r="419" customFormat="false" ht="13.8" hidden="false" customHeight="false" outlineLevel="0" collapsed="false">
      <c r="B419" s="243"/>
      <c r="C419" s="243"/>
      <c r="D419" s="243"/>
      <c r="E419" s="243"/>
      <c r="F419" s="243"/>
      <c r="G419" s="243"/>
      <c r="H419" s="243"/>
    </row>
    <row r="420" customFormat="false" ht="13.8" hidden="false" customHeight="false" outlineLevel="0" collapsed="false">
      <c r="B420" s="243"/>
      <c r="C420" s="243"/>
      <c r="D420" s="243"/>
      <c r="E420" s="243"/>
      <c r="F420" s="243"/>
      <c r="G420" s="243"/>
      <c r="H420" s="243"/>
    </row>
    <row r="421" customFormat="false" ht="13.8" hidden="false" customHeight="false" outlineLevel="0" collapsed="false">
      <c r="B421" s="243"/>
      <c r="C421" s="243"/>
      <c r="D421" s="243"/>
      <c r="E421" s="243"/>
      <c r="F421" s="243"/>
      <c r="G421" s="243"/>
      <c r="H421" s="243"/>
    </row>
    <row r="422" customFormat="false" ht="13.8" hidden="false" customHeight="false" outlineLevel="0" collapsed="false">
      <c r="B422" s="243"/>
      <c r="C422" s="243"/>
      <c r="D422" s="243"/>
      <c r="E422" s="243"/>
      <c r="F422" s="243"/>
      <c r="G422" s="243"/>
      <c r="H422" s="243"/>
    </row>
    <row r="423" customFormat="false" ht="13.8" hidden="false" customHeight="false" outlineLevel="0" collapsed="false">
      <c r="B423" s="243"/>
      <c r="C423" s="243"/>
      <c r="D423" s="243"/>
      <c r="E423" s="243"/>
      <c r="F423" s="243"/>
      <c r="G423" s="243"/>
      <c r="H423" s="243"/>
    </row>
    <row r="424" customFormat="false" ht="13.8" hidden="false" customHeight="false" outlineLevel="0" collapsed="false">
      <c r="B424" s="243"/>
      <c r="C424" s="243"/>
      <c r="D424" s="243"/>
      <c r="E424" s="243"/>
      <c r="F424" s="243"/>
      <c r="G424" s="243"/>
      <c r="H424" s="243"/>
    </row>
    <row r="425" customFormat="false" ht="13.8" hidden="false" customHeight="false" outlineLevel="0" collapsed="false">
      <c r="B425" s="243"/>
      <c r="C425" s="243"/>
      <c r="D425" s="243"/>
      <c r="E425" s="243"/>
      <c r="F425" s="243"/>
      <c r="G425" s="243"/>
      <c r="H425" s="243"/>
    </row>
    <row r="426" customFormat="false" ht="13.8" hidden="false" customHeight="false" outlineLevel="0" collapsed="false">
      <c r="B426" s="243"/>
      <c r="C426" s="243"/>
      <c r="D426" s="243"/>
      <c r="E426" s="243"/>
      <c r="F426" s="243"/>
      <c r="G426" s="243"/>
      <c r="H426" s="243"/>
    </row>
    <row r="427" customFormat="false" ht="13.8" hidden="false" customHeight="false" outlineLevel="0" collapsed="false">
      <c r="B427" s="243"/>
      <c r="C427" s="243"/>
      <c r="D427" s="243"/>
      <c r="E427" s="243"/>
      <c r="F427" s="243"/>
      <c r="G427" s="243"/>
      <c r="H427" s="243"/>
    </row>
    <row r="428" customFormat="false" ht="13.8" hidden="false" customHeight="false" outlineLevel="0" collapsed="false">
      <c r="B428" s="243"/>
      <c r="C428" s="243"/>
      <c r="D428" s="243"/>
      <c r="E428" s="243"/>
      <c r="F428" s="243"/>
      <c r="G428" s="243"/>
      <c r="H428" s="243"/>
    </row>
    <row r="429" customFormat="false" ht="13.8" hidden="false" customHeight="false" outlineLevel="0" collapsed="false">
      <c r="B429" s="243"/>
      <c r="C429" s="243"/>
      <c r="D429" s="243"/>
      <c r="E429" s="243"/>
      <c r="F429" s="243"/>
      <c r="G429" s="243"/>
      <c r="H429" s="243"/>
    </row>
    <row r="430" customFormat="false" ht="13.8" hidden="false" customHeight="false" outlineLevel="0" collapsed="false">
      <c r="B430" s="243"/>
      <c r="C430" s="243"/>
      <c r="D430" s="243"/>
      <c r="E430" s="243"/>
      <c r="F430" s="243"/>
      <c r="G430" s="243"/>
      <c r="H430" s="243"/>
    </row>
    <row r="431" customFormat="false" ht="13.8" hidden="false" customHeight="false" outlineLevel="0" collapsed="false">
      <c r="B431" s="243"/>
      <c r="C431" s="243"/>
      <c r="D431" s="243"/>
      <c r="E431" s="243"/>
      <c r="F431" s="243"/>
      <c r="G431" s="243"/>
      <c r="H431" s="243"/>
    </row>
    <row r="432" customFormat="false" ht="13.8" hidden="false" customHeight="false" outlineLevel="0" collapsed="false">
      <c r="B432" s="243"/>
      <c r="C432" s="243"/>
      <c r="D432" s="243"/>
      <c r="E432" s="243"/>
      <c r="F432" s="243"/>
      <c r="G432" s="243"/>
      <c r="H432" s="243"/>
    </row>
    <row r="433" customFormat="false" ht="13.8" hidden="false" customHeight="false" outlineLevel="0" collapsed="false">
      <c r="B433" s="243"/>
      <c r="C433" s="243"/>
      <c r="D433" s="243"/>
      <c r="E433" s="243"/>
      <c r="F433" s="243"/>
      <c r="G433" s="243"/>
      <c r="H433" s="243"/>
    </row>
    <row r="434" customFormat="false" ht="13.8" hidden="false" customHeight="false" outlineLevel="0" collapsed="false">
      <c r="B434" s="243"/>
      <c r="C434" s="243"/>
      <c r="D434" s="243"/>
      <c r="E434" s="243"/>
      <c r="F434" s="243"/>
      <c r="G434" s="243"/>
      <c r="H434" s="243"/>
    </row>
    <row r="435" customFormat="false" ht="13.8" hidden="false" customHeight="false" outlineLevel="0" collapsed="false">
      <c r="B435" s="243"/>
      <c r="C435" s="243"/>
      <c r="D435" s="243"/>
      <c r="E435" s="243"/>
      <c r="F435" s="243"/>
      <c r="G435" s="243"/>
      <c r="H435" s="243"/>
    </row>
    <row r="436" customFormat="false" ht="13.8" hidden="false" customHeight="false" outlineLevel="0" collapsed="false">
      <c r="B436" s="243"/>
      <c r="C436" s="243"/>
      <c r="D436" s="243"/>
      <c r="E436" s="243"/>
      <c r="F436" s="243"/>
      <c r="G436" s="243"/>
      <c r="H436" s="243"/>
    </row>
    <row r="437" customFormat="false" ht="13.8" hidden="false" customHeight="false" outlineLevel="0" collapsed="false">
      <c r="B437" s="243"/>
      <c r="C437" s="243"/>
      <c r="D437" s="243"/>
      <c r="E437" s="243"/>
      <c r="F437" s="243"/>
      <c r="G437" s="243"/>
      <c r="H437" s="243"/>
    </row>
    <row r="438" customFormat="false" ht="13.8" hidden="false" customHeight="false" outlineLevel="0" collapsed="false">
      <c r="B438" s="243"/>
      <c r="C438" s="243"/>
      <c r="D438" s="243"/>
      <c r="E438" s="243"/>
      <c r="F438" s="243"/>
      <c r="G438" s="243"/>
      <c r="H438" s="243"/>
    </row>
    <row r="439" customFormat="false" ht="13.8" hidden="false" customHeight="false" outlineLevel="0" collapsed="false">
      <c r="B439" s="243"/>
      <c r="C439" s="243"/>
      <c r="D439" s="243"/>
      <c r="E439" s="243"/>
      <c r="F439" s="243"/>
      <c r="G439" s="243"/>
      <c r="H439" s="243"/>
    </row>
    <row r="440" customFormat="false" ht="13.8" hidden="false" customHeight="false" outlineLevel="0" collapsed="false">
      <c r="B440" s="243"/>
      <c r="C440" s="243"/>
      <c r="D440" s="243"/>
      <c r="E440" s="243"/>
      <c r="F440" s="243"/>
      <c r="G440" s="243"/>
      <c r="H440" s="243"/>
    </row>
    <row r="441" customFormat="false" ht="13.8" hidden="false" customHeight="false" outlineLevel="0" collapsed="false">
      <c r="B441" s="243"/>
      <c r="C441" s="243"/>
      <c r="D441" s="243"/>
      <c r="E441" s="243"/>
      <c r="F441" s="243"/>
      <c r="G441" s="243"/>
      <c r="H441" s="243"/>
    </row>
    <row r="442" customFormat="false" ht="13.8" hidden="false" customHeight="false" outlineLevel="0" collapsed="false">
      <c r="B442" s="243"/>
      <c r="C442" s="243"/>
      <c r="D442" s="243"/>
      <c r="E442" s="243"/>
      <c r="F442" s="243"/>
      <c r="G442" s="243"/>
      <c r="H442" s="243"/>
    </row>
    <row r="443" customFormat="false" ht="13.8" hidden="false" customHeight="false" outlineLevel="0" collapsed="false">
      <c r="B443" s="243"/>
      <c r="C443" s="243"/>
      <c r="D443" s="243"/>
      <c r="E443" s="243"/>
      <c r="F443" s="243"/>
      <c r="G443" s="243"/>
      <c r="H443" s="243"/>
    </row>
    <row r="444" customFormat="false" ht="13.8" hidden="false" customHeight="false" outlineLevel="0" collapsed="false">
      <c r="B444" s="243"/>
      <c r="C444" s="243"/>
      <c r="D444" s="243"/>
      <c r="E444" s="243"/>
      <c r="F444" s="243"/>
      <c r="G444" s="243"/>
      <c r="H444" s="243"/>
    </row>
    <row r="445" customFormat="false" ht="13.8" hidden="false" customHeight="false" outlineLevel="0" collapsed="false">
      <c r="B445" s="243"/>
      <c r="C445" s="243"/>
      <c r="D445" s="243"/>
      <c r="E445" s="243"/>
      <c r="F445" s="243"/>
      <c r="G445" s="243"/>
      <c r="H445" s="243"/>
    </row>
    <row r="446" customFormat="false" ht="13.8" hidden="false" customHeight="false" outlineLevel="0" collapsed="false">
      <c r="B446" s="243"/>
      <c r="C446" s="243"/>
      <c r="D446" s="243"/>
      <c r="E446" s="243"/>
      <c r="F446" s="243"/>
      <c r="G446" s="243"/>
      <c r="H446" s="243"/>
    </row>
    <row r="447" customFormat="false" ht="13.8" hidden="false" customHeight="false" outlineLevel="0" collapsed="false">
      <c r="B447" s="243"/>
      <c r="C447" s="243"/>
      <c r="D447" s="243"/>
      <c r="E447" s="243"/>
      <c r="F447" s="243"/>
      <c r="G447" s="243"/>
      <c r="H447" s="243"/>
    </row>
    <row r="448" customFormat="false" ht="13.8" hidden="false" customHeight="false" outlineLevel="0" collapsed="false">
      <c r="B448" s="243"/>
      <c r="C448" s="243"/>
      <c r="D448" s="243"/>
      <c r="E448" s="243"/>
      <c r="F448" s="243"/>
      <c r="G448" s="243"/>
      <c r="H448" s="243"/>
    </row>
    <row r="449" customFormat="false" ht="13.8" hidden="false" customHeight="false" outlineLevel="0" collapsed="false">
      <c r="B449" s="243"/>
      <c r="C449" s="243"/>
      <c r="D449" s="243"/>
      <c r="E449" s="243"/>
      <c r="F449" s="243"/>
      <c r="G449" s="243"/>
      <c r="H449" s="243"/>
    </row>
    <row r="450" customFormat="false" ht="13.8" hidden="false" customHeight="false" outlineLevel="0" collapsed="false">
      <c r="B450" s="243"/>
      <c r="C450" s="243"/>
      <c r="D450" s="243"/>
      <c r="E450" s="243"/>
      <c r="F450" s="243"/>
      <c r="G450" s="243"/>
      <c r="H450" s="243"/>
    </row>
    <row r="451" customFormat="false" ht="13.8" hidden="false" customHeight="false" outlineLevel="0" collapsed="false">
      <c r="B451" s="243"/>
      <c r="C451" s="243"/>
      <c r="D451" s="243"/>
      <c r="E451" s="243"/>
      <c r="F451" s="243"/>
      <c r="G451" s="243"/>
      <c r="H451" s="243"/>
    </row>
    <row r="452" customFormat="false" ht="13.8" hidden="false" customHeight="false" outlineLevel="0" collapsed="false">
      <c r="B452" s="243"/>
      <c r="C452" s="243"/>
      <c r="D452" s="243"/>
      <c r="E452" s="243"/>
      <c r="F452" s="243"/>
      <c r="G452" s="243"/>
      <c r="H452" s="243"/>
    </row>
    <row r="453" customFormat="false" ht="13.8" hidden="false" customHeight="false" outlineLevel="0" collapsed="false">
      <c r="B453" s="243"/>
      <c r="C453" s="243"/>
      <c r="D453" s="243"/>
      <c r="E453" s="243"/>
      <c r="F453" s="243"/>
      <c r="G453" s="243"/>
      <c r="H453" s="243"/>
    </row>
    <row r="454" customFormat="false" ht="13.8" hidden="false" customHeight="false" outlineLevel="0" collapsed="false">
      <c r="B454" s="243"/>
      <c r="C454" s="243"/>
      <c r="D454" s="243"/>
      <c r="E454" s="243"/>
      <c r="F454" s="243"/>
      <c r="G454" s="243"/>
      <c r="H454" s="243"/>
    </row>
    <row r="455" customFormat="false" ht="13.8" hidden="false" customHeight="false" outlineLevel="0" collapsed="false">
      <c r="B455" s="243"/>
      <c r="C455" s="243"/>
      <c r="D455" s="243"/>
      <c r="E455" s="243"/>
      <c r="F455" s="243"/>
      <c r="G455" s="243"/>
      <c r="H455" s="243"/>
    </row>
    <row r="456" customFormat="false" ht="13.8" hidden="false" customHeight="false" outlineLevel="0" collapsed="false">
      <c r="B456" s="243"/>
      <c r="C456" s="243"/>
      <c r="D456" s="243"/>
      <c r="E456" s="243"/>
      <c r="F456" s="243"/>
      <c r="G456" s="243"/>
      <c r="H456" s="243"/>
    </row>
    <row r="457" customFormat="false" ht="13.8" hidden="false" customHeight="false" outlineLevel="0" collapsed="false">
      <c r="B457" s="243"/>
      <c r="C457" s="243"/>
      <c r="D457" s="243"/>
      <c r="E457" s="243"/>
      <c r="F457" s="243"/>
      <c r="G457" s="243"/>
      <c r="H457" s="243"/>
    </row>
    <row r="458" customFormat="false" ht="13.8" hidden="false" customHeight="false" outlineLevel="0" collapsed="false">
      <c r="B458" s="243"/>
      <c r="C458" s="243"/>
      <c r="D458" s="243"/>
      <c r="E458" s="243"/>
      <c r="F458" s="243"/>
      <c r="G458" s="243"/>
      <c r="H458" s="243"/>
    </row>
    <row r="459" customFormat="false" ht="13.8" hidden="false" customHeight="false" outlineLevel="0" collapsed="false">
      <c r="B459" s="243"/>
      <c r="C459" s="243"/>
      <c r="D459" s="243"/>
      <c r="E459" s="243"/>
      <c r="F459" s="243"/>
      <c r="G459" s="243"/>
      <c r="H459" s="243"/>
    </row>
    <row r="460" customFormat="false" ht="13.8" hidden="false" customHeight="false" outlineLevel="0" collapsed="false">
      <c r="B460" s="243"/>
      <c r="C460" s="243"/>
      <c r="D460" s="243"/>
      <c r="E460" s="243"/>
      <c r="F460" s="243"/>
      <c r="G460" s="243"/>
      <c r="H460" s="243"/>
    </row>
    <row r="461" customFormat="false" ht="13.8" hidden="false" customHeight="false" outlineLevel="0" collapsed="false">
      <c r="B461" s="243"/>
      <c r="C461" s="243"/>
      <c r="D461" s="243"/>
      <c r="E461" s="243"/>
      <c r="F461" s="243"/>
      <c r="G461" s="243"/>
      <c r="H461" s="243"/>
    </row>
    <row r="462" customFormat="false" ht="13.8" hidden="false" customHeight="false" outlineLevel="0" collapsed="false">
      <c r="B462" s="243"/>
      <c r="C462" s="243"/>
      <c r="D462" s="243"/>
      <c r="E462" s="243"/>
      <c r="F462" s="243"/>
      <c r="G462" s="243"/>
      <c r="H462" s="243"/>
    </row>
    <row r="463" customFormat="false" ht="13.8" hidden="false" customHeight="false" outlineLevel="0" collapsed="false">
      <c r="B463" s="243"/>
      <c r="C463" s="243"/>
      <c r="D463" s="243"/>
      <c r="E463" s="243"/>
      <c r="F463" s="243"/>
      <c r="G463" s="243"/>
      <c r="H463" s="243"/>
    </row>
    <row r="464" customFormat="false" ht="13.8" hidden="false" customHeight="false" outlineLevel="0" collapsed="false">
      <c r="B464" s="243"/>
      <c r="C464" s="243"/>
      <c r="D464" s="243"/>
      <c r="E464" s="243"/>
      <c r="F464" s="243"/>
      <c r="G464" s="243"/>
      <c r="H464" s="243"/>
    </row>
    <row r="465" customFormat="false" ht="13.8" hidden="false" customHeight="false" outlineLevel="0" collapsed="false">
      <c r="B465" s="243"/>
      <c r="C465" s="243"/>
      <c r="D465" s="243"/>
      <c r="E465" s="243"/>
      <c r="F465" s="243"/>
      <c r="G465" s="243"/>
      <c r="H465" s="243"/>
    </row>
    <row r="466" customFormat="false" ht="13.8" hidden="false" customHeight="false" outlineLevel="0" collapsed="false">
      <c r="B466" s="243"/>
      <c r="C466" s="243"/>
      <c r="D466" s="243"/>
      <c r="E466" s="243"/>
      <c r="F466" s="243"/>
      <c r="G466" s="243"/>
      <c r="H466" s="243"/>
    </row>
    <row r="467" customFormat="false" ht="13.8" hidden="false" customHeight="false" outlineLevel="0" collapsed="false">
      <c r="B467" s="243"/>
      <c r="C467" s="243"/>
      <c r="D467" s="243"/>
      <c r="E467" s="243"/>
      <c r="F467" s="243"/>
      <c r="G467" s="243"/>
      <c r="H467" s="243"/>
    </row>
    <row r="468" customFormat="false" ht="13.8" hidden="false" customHeight="false" outlineLevel="0" collapsed="false">
      <c r="B468" s="243"/>
      <c r="C468" s="243"/>
      <c r="D468" s="243"/>
      <c r="E468" s="243"/>
      <c r="F468" s="243"/>
      <c r="G468" s="243"/>
      <c r="H468" s="243"/>
    </row>
    <row r="469" customFormat="false" ht="13.8" hidden="false" customHeight="false" outlineLevel="0" collapsed="false">
      <c r="B469" s="243"/>
      <c r="C469" s="243"/>
      <c r="D469" s="243"/>
      <c r="E469" s="243"/>
      <c r="F469" s="243"/>
      <c r="G469" s="243"/>
      <c r="H469" s="243"/>
    </row>
    <row r="470" customFormat="false" ht="13.8" hidden="false" customHeight="false" outlineLevel="0" collapsed="false">
      <c r="B470" s="243"/>
      <c r="C470" s="243"/>
      <c r="D470" s="243"/>
      <c r="E470" s="243"/>
      <c r="F470" s="243"/>
      <c r="G470" s="243"/>
      <c r="H470" s="243"/>
    </row>
    <row r="471" customFormat="false" ht="13.8" hidden="false" customHeight="false" outlineLevel="0" collapsed="false">
      <c r="B471" s="243"/>
      <c r="C471" s="243"/>
      <c r="D471" s="243"/>
      <c r="E471" s="243"/>
      <c r="F471" s="243"/>
      <c r="G471" s="243"/>
      <c r="H471" s="243"/>
    </row>
    <row r="472" customFormat="false" ht="13.8" hidden="false" customHeight="false" outlineLevel="0" collapsed="false">
      <c r="B472" s="243"/>
      <c r="C472" s="243"/>
      <c r="D472" s="243"/>
      <c r="E472" s="243"/>
      <c r="F472" s="243"/>
      <c r="G472" s="243"/>
      <c r="H472" s="243"/>
    </row>
    <row r="473" customFormat="false" ht="13.8" hidden="false" customHeight="false" outlineLevel="0" collapsed="false">
      <c r="B473" s="243"/>
      <c r="C473" s="243"/>
      <c r="D473" s="243"/>
      <c r="E473" s="243"/>
      <c r="F473" s="243"/>
      <c r="G473" s="243"/>
      <c r="H473" s="243"/>
    </row>
    <row r="474" customFormat="false" ht="13.8" hidden="false" customHeight="false" outlineLevel="0" collapsed="false">
      <c r="B474" s="243"/>
      <c r="C474" s="243"/>
      <c r="D474" s="243"/>
      <c r="E474" s="243"/>
      <c r="F474" s="243"/>
      <c r="G474" s="243"/>
      <c r="H474" s="243"/>
    </row>
    <row r="475" customFormat="false" ht="13.8" hidden="false" customHeight="false" outlineLevel="0" collapsed="false">
      <c r="B475" s="243"/>
      <c r="C475" s="243"/>
      <c r="D475" s="243"/>
      <c r="E475" s="243"/>
      <c r="F475" s="243"/>
      <c r="G475" s="243"/>
      <c r="H475" s="243"/>
    </row>
    <row r="476" customFormat="false" ht="13.8" hidden="false" customHeight="false" outlineLevel="0" collapsed="false">
      <c r="B476" s="243"/>
      <c r="C476" s="243"/>
      <c r="D476" s="243"/>
      <c r="E476" s="243"/>
      <c r="F476" s="243"/>
      <c r="G476" s="243"/>
      <c r="H476" s="243"/>
    </row>
    <row r="477" customFormat="false" ht="13.8" hidden="false" customHeight="false" outlineLevel="0" collapsed="false">
      <c r="B477" s="243"/>
      <c r="C477" s="243"/>
      <c r="D477" s="243"/>
      <c r="E477" s="243"/>
      <c r="F477" s="243"/>
      <c r="G477" s="243"/>
      <c r="H477" s="243"/>
    </row>
    <row r="478" customFormat="false" ht="13.8" hidden="false" customHeight="false" outlineLevel="0" collapsed="false">
      <c r="B478" s="243"/>
      <c r="C478" s="243"/>
      <c r="D478" s="243"/>
      <c r="E478" s="243"/>
      <c r="F478" s="243"/>
      <c r="G478" s="243"/>
      <c r="H478" s="243"/>
    </row>
    <row r="479" customFormat="false" ht="13.8" hidden="false" customHeight="false" outlineLevel="0" collapsed="false">
      <c r="B479" s="243"/>
      <c r="C479" s="243"/>
      <c r="D479" s="243"/>
      <c r="E479" s="243"/>
      <c r="F479" s="243"/>
      <c r="G479" s="243"/>
      <c r="H479" s="243"/>
    </row>
    <row r="480" customFormat="false" ht="13.8" hidden="false" customHeight="false" outlineLevel="0" collapsed="false">
      <c r="B480" s="243"/>
      <c r="C480" s="243"/>
      <c r="D480" s="243"/>
      <c r="E480" s="243"/>
      <c r="F480" s="243"/>
      <c r="G480" s="243"/>
      <c r="H480" s="243"/>
    </row>
    <row r="481" customFormat="false" ht="13.8" hidden="false" customHeight="false" outlineLevel="0" collapsed="false">
      <c r="B481" s="243"/>
      <c r="C481" s="243"/>
      <c r="D481" s="243"/>
      <c r="E481" s="243"/>
      <c r="F481" s="243"/>
      <c r="G481" s="243"/>
      <c r="H481" s="243"/>
    </row>
    <row r="482" customFormat="false" ht="13.8" hidden="false" customHeight="false" outlineLevel="0" collapsed="false">
      <c r="B482" s="243"/>
      <c r="C482" s="243"/>
      <c r="D482" s="243"/>
      <c r="E482" s="243"/>
      <c r="F482" s="243"/>
      <c r="G482" s="243"/>
      <c r="H482" s="243"/>
    </row>
    <row r="483" customFormat="false" ht="13.8" hidden="false" customHeight="false" outlineLevel="0" collapsed="false">
      <c r="B483" s="243"/>
      <c r="C483" s="243"/>
      <c r="D483" s="243"/>
      <c r="E483" s="243"/>
      <c r="F483" s="243"/>
      <c r="G483" s="243"/>
      <c r="H483" s="243"/>
    </row>
    <row r="484" customFormat="false" ht="13.8" hidden="false" customHeight="false" outlineLevel="0" collapsed="false">
      <c r="B484" s="243"/>
      <c r="C484" s="243"/>
      <c r="D484" s="243"/>
      <c r="E484" s="243"/>
      <c r="F484" s="243"/>
      <c r="G484" s="243"/>
      <c r="H484" s="243"/>
    </row>
    <row r="485" customFormat="false" ht="13.8" hidden="false" customHeight="false" outlineLevel="0" collapsed="false">
      <c r="B485" s="243"/>
      <c r="C485" s="243"/>
      <c r="D485" s="243"/>
      <c r="E485" s="243"/>
      <c r="F485" s="243"/>
      <c r="G485" s="243"/>
      <c r="H485" s="243"/>
    </row>
    <row r="486" customFormat="false" ht="13.8" hidden="false" customHeight="false" outlineLevel="0" collapsed="false">
      <c r="B486" s="243"/>
      <c r="C486" s="243"/>
      <c r="D486" s="243"/>
      <c r="E486" s="243"/>
      <c r="F486" s="243"/>
      <c r="G486" s="243"/>
      <c r="H486" s="243"/>
    </row>
    <row r="487" customFormat="false" ht="13.8" hidden="false" customHeight="false" outlineLevel="0" collapsed="false">
      <c r="B487" s="243"/>
      <c r="C487" s="243"/>
      <c r="D487" s="243"/>
      <c r="E487" s="243"/>
      <c r="F487" s="243"/>
      <c r="G487" s="243"/>
      <c r="H487" s="243"/>
    </row>
    <row r="488" customFormat="false" ht="13.8" hidden="false" customHeight="false" outlineLevel="0" collapsed="false">
      <c r="B488" s="243"/>
      <c r="C488" s="243"/>
      <c r="D488" s="243"/>
      <c r="E488" s="243"/>
      <c r="F488" s="243"/>
      <c r="G488" s="243"/>
      <c r="H488" s="243"/>
    </row>
    <row r="489" customFormat="false" ht="13.8" hidden="false" customHeight="false" outlineLevel="0" collapsed="false">
      <c r="B489" s="243"/>
      <c r="C489" s="243"/>
      <c r="D489" s="243"/>
      <c r="E489" s="243"/>
      <c r="F489" s="243"/>
      <c r="G489" s="243"/>
      <c r="H489" s="243"/>
    </row>
    <row r="490" customFormat="false" ht="13.8" hidden="false" customHeight="false" outlineLevel="0" collapsed="false">
      <c r="B490" s="243"/>
      <c r="C490" s="243"/>
      <c r="D490" s="243"/>
      <c r="E490" s="243"/>
      <c r="F490" s="243"/>
      <c r="G490" s="243"/>
      <c r="H490" s="243"/>
    </row>
    <row r="491" customFormat="false" ht="13.8" hidden="false" customHeight="false" outlineLevel="0" collapsed="false">
      <c r="B491" s="243"/>
      <c r="C491" s="243"/>
      <c r="D491" s="243"/>
      <c r="E491" s="243"/>
      <c r="F491" s="243"/>
      <c r="G491" s="243"/>
      <c r="H491" s="243"/>
    </row>
    <row r="492" customFormat="false" ht="13.8" hidden="false" customHeight="false" outlineLevel="0" collapsed="false">
      <c r="B492" s="243"/>
      <c r="C492" s="243"/>
      <c r="D492" s="243"/>
      <c r="E492" s="243"/>
      <c r="F492" s="243"/>
      <c r="G492" s="243"/>
      <c r="H492" s="243"/>
    </row>
    <row r="493" customFormat="false" ht="13.8" hidden="false" customHeight="false" outlineLevel="0" collapsed="false">
      <c r="B493" s="243"/>
      <c r="C493" s="243"/>
      <c r="D493" s="243"/>
      <c r="E493" s="243"/>
      <c r="F493" s="243"/>
      <c r="G493" s="243"/>
      <c r="H493" s="243"/>
    </row>
    <row r="494" customFormat="false" ht="13.8" hidden="false" customHeight="false" outlineLevel="0" collapsed="false">
      <c r="B494" s="243"/>
      <c r="C494" s="243"/>
      <c r="D494" s="243"/>
      <c r="E494" s="243"/>
      <c r="F494" s="243"/>
      <c r="G494" s="243"/>
      <c r="H494" s="243"/>
    </row>
    <row r="495" customFormat="false" ht="13.8" hidden="false" customHeight="false" outlineLevel="0" collapsed="false">
      <c r="B495" s="243"/>
      <c r="C495" s="243"/>
      <c r="D495" s="243"/>
      <c r="E495" s="243"/>
      <c r="F495" s="243"/>
      <c r="G495" s="243"/>
      <c r="H495" s="243"/>
    </row>
    <row r="496" customFormat="false" ht="13.8" hidden="false" customHeight="false" outlineLevel="0" collapsed="false">
      <c r="B496" s="243"/>
      <c r="C496" s="243"/>
      <c r="D496" s="243"/>
      <c r="E496" s="243"/>
      <c r="F496" s="243"/>
      <c r="G496" s="243"/>
      <c r="H496" s="243"/>
    </row>
    <row r="497" customFormat="false" ht="13.8" hidden="false" customHeight="false" outlineLevel="0" collapsed="false">
      <c r="B497" s="243"/>
      <c r="C497" s="243"/>
      <c r="D497" s="243"/>
      <c r="E497" s="243"/>
      <c r="F497" s="243"/>
      <c r="G497" s="243"/>
      <c r="H497" s="243"/>
    </row>
    <row r="498" customFormat="false" ht="13.8" hidden="false" customHeight="false" outlineLevel="0" collapsed="false">
      <c r="B498" s="243"/>
      <c r="C498" s="243"/>
      <c r="D498" s="243"/>
      <c r="E498" s="243"/>
      <c r="F498" s="243"/>
      <c r="G498" s="243"/>
      <c r="H498" s="243"/>
    </row>
    <row r="499" customFormat="false" ht="13.8" hidden="false" customHeight="false" outlineLevel="0" collapsed="false">
      <c r="B499" s="243"/>
      <c r="C499" s="243"/>
      <c r="D499" s="243"/>
      <c r="E499" s="243"/>
      <c r="F499" s="243"/>
      <c r="G499" s="243"/>
      <c r="H499" s="243"/>
    </row>
    <row r="500" customFormat="false" ht="13.8" hidden="false" customHeight="false" outlineLevel="0" collapsed="false">
      <c r="B500" s="243"/>
      <c r="C500" s="243"/>
      <c r="D500" s="243"/>
      <c r="E500" s="243"/>
      <c r="F500" s="243"/>
      <c r="G500" s="243"/>
      <c r="H500" s="243"/>
    </row>
    <row r="501" customFormat="false" ht="13.8" hidden="false" customHeight="false" outlineLevel="0" collapsed="false">
      <c r="B501" s="243"/>
      <c r="C501" s="243"/>
      <c r="D501" s="243"/>
      <c r="E501" s="243"/>
      <c r="F501" s="243"/>
      <c r="G501" s="243"/>
      <c r="H501" s="243"/>
    </row>
    <row r="502" customFormat="false" ht="13.8" hidden="false" customHeight="false" outlineLevel="0" collapsed="false">
      <c r="B502" s="243"/>
      <c r="C502" s="243"/>
      <c r="D502" s="243"/>
      <c r="E502" s="243"/>
      <c r="F502" s="243"/>
      <c r="G502" s="243"/>
      <c r="H502" s="243"/>
    </row>
    <row r="503" customFormat="false" ht="13.8" hidden="false" customHeight="false" outlineLevel="0" collapsed="false">
      <c r="B503" s="243"/>
      <c r="C503" s="243"/>
      <c r="D503" s="243"/>
      <c r="E503" s="243"/>
      <c r="F503" s="243"/>
      <c r="G503" s="243"/>
      <c r="H503" s="243"/>
    </row>
    <row r="504" customFormat="false" ht="13.8" hidden="false" customHeight="false" outlineLevel="0" collapsed="false">
      <c r="B504" s="243"/>
      <c r="C504" s="243"/>
      <c r="D504" s="243"/>
      <c r="E504" s="243"/>
      <c r="F504" s="243"/>
      <c r="G504" s="243"/>
      <c r="H504" s="243"/>
    </row>
    <row r="505" customFormat="false" ht="13.8" hidden="false" customHeight="false" outlineLevel="0" collapsed="false">
      <c r="B505" s="243"/>
      <c r="C505" s="243"/>
      <c r="D505" s="243"/>
      <c r="E505" s="243"/>
      <c r="F505" s="243"/>
      <c r="G505" s="243"/>
      <c r="H505" s="243"/>
    </row>
    <row r="506" customFormat="false" ht="13.8" hidden="false" customHeight="false" outlineLevel="0" collapsed="false">
      <c r="B506" s="243"/>
      <c r="C506" s="243"/>
      <c r="D506" s="243"/>
      <c r="E506" s="243"/>
      <c r="F506" s="243"/>
      <c r="G506" s="243"/>
      <c r="H506" s="243"/>
    </row>
    <row r="507" customFormat="false" ht="13.8" hidden="false" customHeight="false" outlineLevel="0" collapsed="false">
      <c r="B507" s="243"/>
      <c r="C507" s="243"/>
      <c r="D507" s="243"/>
      <c r="E507" s="243"/>
      <c r="F507" s="243"/>
      <c r="G507" s="243"/>
      <c r="H507" s="243"/>
    </row>
    <row r="508" customFormat="false" ht="13.8" hidden="false" customHeight="false" outlineLevel="0" collapsed="false">
      <c r="B508" s="243"/>
      <c r="C508" s="243"/>
      <c r="D508" s="243"/>
      <c r="E508" s="243"/>
      <c r="F508" s="243"/>
      <c r="G508" s="243"/>
      <c r="H508" s="243"/>
    </row>
    <row r="509" customFormat="false" ht="13.8" hidden="false" customHeight="false" outlineLevel="0" collapsed="false">
      <c r="B509" s="243"/>
      <c r="C509" s="243"/>
      <c r="D509" s="243"/>
      <c r="E509" s="243"/>
      <c r="F509" s="243"/>
      <c r="G509" s="243"/>
      <c r="H509" s="243"/>
    </row>
    <row r="510" customFormat="false" ht="13.8" hidden="false" customHeight="false" outlineLevel="0" collapsed="false">
      <c r="B510" s="243"/>
      <c r="C510" s="243"/>
      <c r="D510" s="243"/>
      <c r="E510" s="243"/>
      <c r="F510" s="243"/>
      <c r="G510" s="243"/>
      <c r="H510" s="243"/>
    </row>
    <row r="511" customFormat="false" ht="13.8" hidden="false" customHeight="false" outlineLevel="0" collapsed="false">
      <c r="B511" s="243"/>
      <c r="C511" s="243"/>
      <c r="D511" s="243"/>
      <c r="E511" s="243"/>
      <c r="F511" s="243"/>
      <c r="G511" s="243"/>
      <c r="H511" s="243"/>
    </row>
    <row r="512" customFormat="false" ht="13.8" hidden="false" customHeight="false" outlineLevel="0" collapsed="false">
      <c r="B512" s="243"/>
      <c r="C512" s="243"/>
      <c r="D512" s="243"/>
      <c r="E512" s="243"/>
      <c r="F512" s="243"/>
      <c r="G512" s="243"/>
      <c r="H512" s="243"/>
    </row>
    <row r="513" customFormat="false" ht="13.8" hidden="false" customHeight="false" outlineLevel="0" collapsed="false">
      <c r="B513" s="243"/>
      <c r="C513" s="243"/>
      <c r="D513" s="243"/>
      <c r="E513" s="243"/>
      <c r="F513" s="243"/>
      <c r="G513" s="243"/>
      <c r="H513" s="243"/>
    </row>
    <row r="514" customFormat="false" ht="13.8" hidden="false" customHeight="false" outlineLevel="0" collapsed="false">
      <c r="B514" s="243"/>
      <c r="C514" s="243"/>
      <c r="D514" s="243"/>
      <c r="E514" s="243"/>
      <c r="F514" s="243"/>
      <c r="G514" s="243"/>
      <c r="H514" s="243"/>
    </row>
    <row r="515" customFormat="false" ht="13.8" hidden="false" customHeight="false" outlineLevel="0" collapsed="false">
      <c r="B515" s="243"/>
      <c r="C515" s="243"/>
      <c r="D515" s="243"/>
      <c r="E515" s="243"/>
      <c r="F515" s="243"/>
      <c r="G515" s="243"/>
      <c r="H515" s="243"/>
    </row>
    <row r="516" customFormat="false" ht="13.8" hidden="false" customHeight="false" outlineLevel="0" collapsed="false">
      <c r="B516" s="243"/>
      <c r="C516" s="243"/>
      <c r="D516" s="243"/>
      <c r="E516" s="243"/>
      <c r="F516" s="243"/>
      <c r="G516" s="243"/>
      <c r="H516" s="243"/>
    </row>
    <row r="517" customFormat="false" ht="13.8" hidden="false" customHeight="false" outlineLevel="0" collapsed="false">
      <c r="B517" s="243"/>
      <c r="C517" s="243"/>
      <c r="D517" s="243"/>
      <c r="E517" s="243"/>
      <c r="F517" s="243"/>
      <c r="G517" s="243"/>
      <c r="H517" s="243"/>
    </row>
    <row r="518" customFormat="false" ht="13.8" hidden="false" customHeight="false" outlineLevel="0" collapsed="false">
      <c r="B518" s="243"/>
      <c r="C518" s="243"/>
      <c r="D518" s="243"/>
      <c r="E518" s="243"/>
      <c r="F518" s="243"/>
      <c r="G518" s="243"/>
      <c r="H518" s="243"/>
    </row>
    <row r="519" customFormat="false" ht="13.8" hidden="false" customHeight="false" outlineLevel="0" collapsed="false">
      <c r="B519" s="243"/>
      <c r="C519" s="243"/>
      <c r="D519" s="243"/>
      <c r="E519" s="243"/>
      <c r="F519" s="243"/>
      <c r="G519" s="243"/>
      <c r="H519" s="243"/>
    </row>
    <row r="520" customFormat="false" ht="13.8" hidden="false" customHeight="false" outlineLevel="0" collapsed="false">
      <c r="B520" s="243"/>
      <c r="C520" s="243"/>
      <c r="D520" s="243"/>
      <c r="E520" s="243"/>
      <c r="F520" s="243"/>
      <c r="G520" s="243"/>
      <c r="H520" s="243"/>
    </row>
    <row r="521" customFormat="false" ht="13.8" hidden="false" customHeight="false" outlineLevel="0" collapsed="false">
      <c r="B521" s="243"/>
      <c r="C521" s="243"/>
      <c r="D521" s="243"/>
      <c r="E521" s="243"/>
      <c r="F521" s="243"/>
      <c r="G521" s="243"/>
      <c r="H521" s="243"/>
    </row>
    <row r="522" customFormat="false" ht="13.8" hidden="false" customHeight="false" outlineLevel="0" collapsed="false">
      <c r="B522" s="243"/>
      <c r="C522" s="243"/>
      <c r="D522" s="243"/>
      <c r="E522" s="243"/>
      <c r="F522" s="243"/>
      <c r="G522" s="243"/>
      <c r="H522" s="243"/>
    </row>
    <row r="523" customFormat="false" ht="13.8" hidden="false" customHeight="false" outlineLevel="0" collapsed="false">
      <c r="B523" s="243"/>
      <c r="C523" s="243"/>
      <c r="D523" s="243"/>
      <c r="E523" s="243"/>
      <c r="F523" s="243"/>
      <c r="G523" s="243"/>
      <c r="H523" s="243"/>
    </row>
    <row r="524" customFormat="false" ht="13.8" hidden="false" customHeight="false" outlineLevel="0" collapsed="false">
      <c r="B524" s="243"/>
      <c r="C524" s="243"/>
      <c r="D524" s="243"/>
      <c r="E524" s="243"/>
      <c r="F524" s="243"/>
      <c r="G524" s="243"/>
      <c r="H524" s="243"/>
    </row>
    <row r="525" customFormat="false" ht="13.8" hidden="false" customHeight="false" outlineLevel="0" collapsed="false">
      <c r="B525" s="243"/>
      <c r="C525" s="243"/>
      <c r="D525" s="243"/>
      <c r="E525" s="243"/>
      <c r="F525" s="243"/>
      <c r="G525" s="243"/>
      <c r="H525" s="243"/>
    </row>
    <row r="526" customFormat="false" ht="13.8" hidden="false" customHeight="false" outlineLevel="0" collapsed="false">
      <c r="B526" s="243"/>
      <c r="C526" s="243"/>
      <c r="D526" s="243"/>
      <c r="E526" s="243"/>
      <c r="F526" s="243"/>
      <c r="G526" s="243"/>
      <c r="H526" s="243"/>
    </row>
    <row r="527" customFormat="false" ht="13.8" hidden="false" customHeight="false" outlineLevel="0" collapsed="false">
      <c r="B527" s="243"/>
      <c r="C527" s="243"/>
      <c r="D527" s="243"/>
      <c r="E527" s="243"/>
      <c r="F527" s="243"/>
      <c r="G527" s="243"/>
      <c r="H527" s="243"/>
    </row>
    <row r="528" customFormat="false" ht="13.8" hidden="false" customHeight="false" outlineLevel="0" collapsed="false">
      <c r="B528" s="243"/>
      <c r="C528" s="243"/>
      <c r="D528" s="243"/>
      <c r="E528" s="243"/>
      <c r="F528" s="243"/>
      <c r="G528" s="243"/>
      <c r="H528" s="243"/>
    </row>
    <row r="529" customFormat="false" ht="13.8" hidden="false" customHeight="false" outlineLevel="0" collapsed="false">
      <c r="B529" s="243"/>
      <c r="C529" s="243"/>
      <c r="D529" s="243"/>
      <c r="E529" s="243"/>
      <c r="F529" s="243"/>
      <c r="G529" s="243"/>
      <c r="H529" s="243"/>
    </row>
    <row r="530" customFormat="false" ht="13.8" hidden="false" customHeight="false" outlineLevel="0" collapsed="false">
      <c r="B530" s="243"/>
      <c r="C530" s="243"/>
      <c r="D530" s="243"/>
      <c r="E530" s="243"/>
      <c r="F530" s="243"/>
      <c r="G530" s="243"/>
      <c r="H530" s="243"/>
    </row>
    <row r="531" customFormat="false" ht="13.8" hidden="false" customHeight="false" outlineLevel="0" collapsed="false">
      <c r="B531" s="243"/>
      <c r="C531" s="243"/>
      <c r="D531" s="243"/>
      <c r="E531" s="243"/>
      <c r="F531" s="243"/>
      <c r="G531" s="243"/>
      <c r="H531" s="243"/>
    </row>
    <row r="532" customFormat="false" ht="13.8" hidden="false" customHeight="false" outlineLevel="0" collapsed="false">
      <c r="B532" s="243"/>
      <c r="C532" s="243"/>
      <c r="D532" s="243"/>
      <c r="E532" s="243"/>
      <c r="F532" s="243"/>
      <c r="G532" s="243"/>
      <c r="H532" s="243"/>
    </row>
    <row r="533" customFormat="false" ht="13.8" hidden="false" customHeight="false" outlineLevel="0" collapsed="false">
      <c r="B533" s="243"/>
      <c r="C533" s="243"/>
      <c r="D533" s="243"/>
      <c r="E533" s="243"/>
      <c r="F533" s="243"/>
      <c r="G533" s="243"/>
      <c r="H533" s="243"/>
    </row>
    <row r="534" customFormat="false" ht="13.8" hidden="false" customHeight="false" outlineLevel="0" collapsed="false">
      <c r="B534" s="243"/>
      <c r="C534" s="243"/>
      <c r="D534" s="243"/>
      <c r="E534" s="243"/>
      <c r="F534" s="243"/>
      <c r="G534" s="243"/>
      <c r="H534" s="243"/>
    </row>
    <row r="535" customFormat="false" ht="13.8" hidden="false" customHeight="false" outlineLevel="0" collapsed="false">
      <c r="B535" s="243"/>
      <c r="C535" s="243"/>
      <c r="D535" s="243"/>
      <c r="E535" s="243"/>
      <c r="F535" s="243"/>
      <c r="G535" s="243"/>
      <c r="H535" s="243"/>
    </row>
    <row r="536" customFormat="false" ht="13.8" hidden="false" customHeight="false" outlineLevel="0" collapsed="false">
      <c r="B536" s="243"/>
      <c r="C536" s="243"/>
      <c r="D536" s="243"/>
      <c r="E536" s="243"/>
      <c r="F536" s="243"/>
      <c r="G536" s="243"/>
      <c r="H536" s="243"/>
    </row>
    <row r="537" customFormat="false" ht="13.8" hidden="false" customHeight="false" outlineLevel="0" collapsed="false">
      <c r="B537" s="243"/>
      <c r="C537" s="243"/>
      <c r="D537" s="243"/>
      <c r="E537" s="243"/>
      <c r="F537" s="243"/>
      <c r="G537" s="243"/>
      <c r="H537" s="243"/>
    </row>
    <row r="538" customFormat="false" ht="13.8" hidden="false" customHeight="false" outlineLevel="0" collapsed="false">
      <c r="B538" s="243"/>
      <c r="C538" s="243"/>
      <c r="D538" s="243"/>
      <c r="E538" s="243"/>
      <c r="F538" s="243"/>
      <c r="G538" s="243"/>
      <c r="H538" s="243"/>
    </row>
    <row r="539" customFormat="false" ht="13.8" hidden="false" customHeight="false" outlineLevel="0" collapsed="false">
      <c r="B539" s="243"/>
      <c r="C539" s="243"/>
      <c r="D539" s="243"/>
      <c r="E539" s="243"/>
      <c r="F539" s="243"/>
      <c r="G539" s="243"/>
      <c r="H539" s="243"/>
    </row>
    <row r="540" customFormat="false" ht="13.8" hidden="false" customHeight="false" outlineLevel="0" collapsed="false">
      <c r="B540" s="243"/>
      <c r="C540" s="243"/>
      <c r="D540" s="243"/>
      <c r="E540" s="243"/>
      <c r="F540" s="243"/>
      <c r="G540" s="243"/>
      <c r="H540" s="243"/>
    </row>
    <row r="541" customFormat="false" ht="13.8" hidden="false" customHeight="false" outlineLevel="0" collapsed="false">
      <c r="B541" s="243"/>
      <c r="C541" s="243"/>
      <c r="D541" s="243"/>
      <c r="E541" s="243"/>
      <c r="F541" s="243"/>
      <c r="G541" s="243"/>
      <c r="H541" s="243"/>
    </row>
    <row r="542" customFormat="false" ht="13.8" hidden="false" customHeight="false" outlineLevel="0" collapsed="false">
      <c r="B542" s="243"/>
      <c r="C542" s="243"/>
      <c r="D542" s="243"/>
      <c r="E542" s="243"/>
      <c r="F542" s="243"/>
      <c r="G542" s="243"/>
      <c r="H542" s="243"/>
    </row>
    <row r="543" customFormat="false" ht="13.8" hidden="false" customHeight="false" outlineLevel="0" collapsed="false">
      <c r="B543" s="243"/>
      <c r="C543" s="243"/>
      <c r="D543" s="243"/>
      <c r="E543" s="243"/>
      <c r="F543" s="243"/>
      <c r="G543" s="243"/>
      <c r="H543" s="243"/>
    </row>
    <row r="544" customFormat="false" ht="13.8" hidden="false" customHeight="false" outlineLevel="0" collapsed="false">
      <c r="B544" s="243"/>
      <c r="C544" s="243"/>
      <c r="D544" s="243"/>
      <c r="E544" s="243"/>
      <c r="F544" s="243"/>
      <c r="G544" s="243"/>
      <c r="H544" s="243"/>
    </row>
    <row r="545" customFormat="false" ht="13.8" hidden="false" customHeight="false" outlineLevel="0" collapsed="false">
      <c r="B545" s="243"/>
      <c r="C545" s="243"/>
      <c r="D545" s="243"/>
      <c r="E545" s="243"/>
      <c r="F545" s="243"/>
      <c r="G545" s="243"/>
      <c r="H545" s="243"/>
    </row>
    <row r="546" customFormat="false" ht="13.8" hidden="false" customHeight="false" outlineLevel="0" collapsed="false">
      <c r="B546" s="243"/>
      <c r="C546" s="243"/>
      <c r="D546" s="243"/>
      <c r="E546" s="243"/>
      <c r="F546" s="243"/>
      <c r="G546" s="243"/>
      <c r="H546" s="243"/>
    </row>
    <row r="547" customFormat="false" ht="13.8" hidden="false" customHeight="false" outlineLevel="0" collapsed="false">
      <c r="B547" s="243"/>
      <c r="C547" s="243"/>
      <c r="D547" s="243"/>
      <c r="E547" s="243"/>
      <c r="F547" s="243"/>
      <c r="G547" s="243"/>
      <c r="H547" s="243"/>
    </row>
    <row r="548" customFormat="false" ht="13.8" hidden="false" customHeight="false" outlineLevel="0" collapsed="false">
      <c r="B548" s="243"/>
      <c r="C548" s="243"/>
      <c r="D548" s="243"/>
      <c r="E548" s="243"/>
      <c r="F548" s="243"/>
      <c r="G548" s="243"/>
      <c r="H548" s="243"/>
    </row>
    <row r="549" customFormat="false" ht="13.8" hidden="false" customHeight="false" outlineLevel="0" collapsed="false">
      <c r="B549" s="243"/>
      <c r="C549" s="243"/>
      <c r="D549" s="243"/>
      <c r="E549" s="243"/>
      <c r="F549" s="243"/>
      <c r="G549" s="243"/>
      <c r="H549" s="243"/>
    </row>
    <row r="550" customFormat="false" ht="13.8" hidden="false" customHeight="false" outlineLevel="0" collapsed="false">
      <c r="B550" s="243"/>
      <c r="C550" s="243"/>
      <c r="D550" s="243"/>
      <c r="E550" s="243"/>
      <c r="F550" s="243"/>
      <c r="G550" s="243"/>
      <c r="H550" s="243"/>
    </row>
    <row r="551" customFormat="false" ht="13.8" hidden="false" customHeight="false" outlineLevel="0" collapsed="false">
      <c r="B551" s="243"/>
      <c r="C551" s="243"/>
      <c r="D551" s="243"/>
      <c r="E551" s="243"/>
      <c r="F551" s="243"/>
      <c r="G551" s="243"/>
      <c r="H551" s="243"/>
    </row>
    <row r="552" customFormat="false" ht="13.8" hidden="false" customHeight="false" outlineLevel="0" collapsed="false">
      <c r="B552" s="243"/>
      <c r="C552" s="243"/>
      <c r="D552" s="243"/>
      <c r="E552" s="243"/>
      <c r="F552" s="243"/>
      <c r="G552" s="243"/>
      <c r="H552" s="243"/>
    </row>
    <row r="553" customFormat="false" ht="13.8" hidden="false" customHeight="false" outlineLevel="0" collapsed="false">
      <c r="B553" s="243"/>
      <c r="C553" s="243"/>
      <c r="D553" s="243"/>
      <c r="E553" s="243"/>
      <c r="F553" s="243"/>
      <c r="G553" s="243"/>
      <c r="H553" s="243"/>
    </row>
    <row r="554" customFormat="false" ht="13.8" hidden="false" customHeight="false" outlineLevel="0" collapsed="false">
      <c r="B554" s="243"/>
      <c r="C554" s="243"/>
      <c r="D554" s="243"/>
      <c r="E554" s="243"/>
      <c r="F554" s="243"/>
      <c r="G554" s="243"/>
      <c r="H554" s="243"/>
    </row>
    <row r="555" customFormat="false" ht="13.8" hidden="false" customHeight="false" outlineLevel="0" collapsed="false">
      <c r="B555" s="243"/>
      <c r="C555" s="243"/>
      <c r="D555" s="243"/>
      <c r="E555" s="243"/>
      <c r="F555" s="243"/>
      <c r="G555" s="243"/>
      <c r="H555" s="243"/>
    </row>
    <row r="556" customFormat="false" ht="13.8" hidden="false" customHeight="false" outlineLevel="0" collapsed="false">
      <c r="B556" s="243"/>
      <c r="C556" s="243"/>
      <c r="D556" s="243"/>
      <c r="E556" s="243"/>
      <c r="F556" s="243"/>
      <c r="G556" s="243"/>
      <c r="H556" s="243"/>
    </row>
    <row r="557" customFormat="false" ht="13.8" hidden="false" customHeight="false" outlineLevel="0" collapsed="false">
      <c r="B557" s="243"/>
      <c r="C557" s="243"/>
      <c r="D557" s="243"/>
      <c r="E557" s="243"/>
      <c r="F557" s="243"/>
      <c r="G557" s="243"/>
      <c r="H557" s="243"/>
    </row>
    <row r="558" customFormat="false" ht="13.8" hidden="false" customHeight="false" outlineLevel="0" collapsed="false">
      <c r="B558" s="243"/>
      <c r="C558" s="243"/>
      <c r="D558" s="243"/>
      <c r="E558" s="243"/>
      <c r="F558" s="243"/>
      <c r="G558" s="243"/>
      <c r="H558" s="243"/>
    </row>
    <row r="559" customFormat="false" ht="13.8" hidden="false" customHeight="false" outlineLevel="0" collapsed="false">
      <c r="B559" s="243"/>
      <c r="C559" s="243"/>
      <c r="D559" s="243"/>
      <c r="E559" s="243"/>
      <c r="F559" s="243"/>
      <c r="G559" s="243"/>
      <c r="H559" s="243"/>
    </row>
    <row r="560" customFormat="false" ht="13.8" hidden="false" customHeight="false" outlineLevel="0" collapsed="false">
      <c r="B560" s="243"/>
      <c r="C560" s="243"/>
      <c r="D560" s="243"/>
      <c r="E560" s="243"/>
      <c r="F560" s="243"/>
      <c r="G560" s="243"/>
      <c r="H560" s="243"/>
    </row>
    <row r="561" customFormat="false" ht="13.8" hidden="false" customHeight="false" outlineLevel="0" collapsed="false">
      <c r="B561" s="243"/>
      <c r="C561" s="243"/>
      <c r="D561" s="243"/>
      <c r="E561" s="243"/>
      <c r="F561" s="243"/>
      <c r="G561" s="243"/>
      <c r="H561" s="243"/>
    </row>
    <row r="562" customFormat="false" ht="13.8" hidden="false" customHeight="false" outlineLevel="0" collapsed="false">
      <c r="B562" s="243"/>
      <c r="C562" s="243"/>
      <c r="D562" s="243"/>
      <c r="E562" s="243"/>
      <c r="F562" s="243"/>
      <c r="G562" s="243"/>
      <c r="H562" s="243"/>
    </row>
    <row r="563" customFormat="false" ht="13.8" hidden="false" customHeight="false" outlineLevel="0" collapsed="false">
      <c r="B563" s="243"/>
      <c r="C563" s="243"/>
      <c r="D563" s="243"/>
      <c r="E563" s="243"/>
      <c r="F563" s="243"/>
      <c r="G563" s="243"/>
      <c r="H563" s="243"/>
    </row>
    <row r="564" customFormat="false" ht="13.8" hidden="false" customHeight="false" outlineLevel="0" collapsed="false">
      <c r="B564" s="243"/>
      <c r="C564" s="243"/>
      <c r="D564" s="243"/>
      <c r="E564" s="243"/>
      <c r="F564" s="243"/>
      <c r="G564" s="243"/>
      <c r="H564" s="243"/>
    </row>
    <row r="565" customFormat="false" ht="13.8" hidden="false" customHeight="false" outlineLevel="0" collapsed="false">
      <c r="B565" s="243"/>
      <c r="C565" s="243"/>
      <c r="D565" s="243"/>
      <c r="E565" s="243"/>
      <c r="F565" s="243"/>
      <c r="G565" s="243"/>
      <c r="H565" s="243"/>
    </row>
    <row r="566" customFormat="false" ht="13.8" hidden="false" customHeight="false" outlineLevel="0" collapsed="false">
      <c r="B566" s="243"/>
      <c r="C566" s="243"/>
      <c r="D566" s="243"/>
      <c r="E566" s="243"/>
      <c r="F566" s="243"/>
      <c r="G566" s="243"/>
      <c r="H566" s="243"/>
    </row>
    <row r="567" customFormat="false" ht="13.8" hidden="false" customHeight="false" outlineLevel="0" collapsed="false">
      <c r="B567" s="243"/>
      <c r="C567" s="243"/>
      <c r="D567" s="243"/>
      <c r="E567" s="243"/>
      <c r="F567" s="243"/>
      <c r="G567" s="243"/>
      <c r="H567" s="243"/>
    </row>
    <row r="568" customFormat="false" ht="13.8" hidden="false" customHeight="false" outlineLevel="0" collapsed="false">
      <c r="B568" s="243"/>
      <c r="C568" s="243"/>
      <c r="D568" s="243"/>
      <c r="E568" s="243"/>
      <c r="F568" s="243"/>
      <c r="G568" s="243"/>
      <c r="H568" s="243"/>
    </row>
    <row r="569" customFormat="false" ht="13.8" hidden="false" customHeight="false" outlineLevel="0" collapsed="false">
      <c r="B569" s="243"/>
      <c r="C569" s="243"/>
      <c r="D569" s="243"/>
      <c r="E569" s="243"/>
      <c r="F569" s="243"/>
      <c r="G569" s="243"/>
      <c r="H569" s="243"/>
    </row>
    <row r="570" customFormat="false" ht="13.8" hidden="false" customHeight="false" outlineLevel="0" collapsed="false">
      <c r="B570" s="243"/>
      <c r="C570" s="243"/>
      <c r="D570" s="243"/>
      <c r="E570" s="243"/>
      <c r="F570" s="243"/>
      <c r="G570" s="243"/>
      <c r="H570" s="243"/>
    </row>
    <row r="571" customFormat="false" ht="13.8" hidden="false" customHeight="false" outlineLevel="0" collapsed="false">
      <c r="B571" s="243"/>
      <c r="C571" s="243"/>
      <c r="D571" s="243"/>
      <c r="E571" s="243"/>
      <c r="F571" s="243"/>
      <c r="G571" s="243"/>
      <c r="H571" s="243"/>
    </row>
    <row r="572" customFormat="false" ht="13.8" hidden="false" customHeight="false" outlineLevel="0" collapsed="false">
      <c r="B572" s="243"/>
      <c r="C572" s="243"/>
      <c r="D572" s="243"/>
      <c r="E572" s="243"/>
      <c r="F572" s="243"/>
      <c r="G572" s="243"/>
      <c r="H572" s="243"/>
    </row>
    <row r="573" customFormat="false" ht="13.8" hidden="false" customHeight="false" outlineLevel="0" collapsed="false">
      <c r="B573" s="243"/>
      <c r="C573" s="243"/>
      <c r="D573" s="243"/>
      <c r="E573" s="243"/>
      <c r="F573" s="243"/>
      <c r="G573" s="243"/>
      <c r="H573" s="243"/>
    </row>
    <row r="574" customFormat="false" ht="13.8" hidden="false" customHeight="false" outlineLevel="0" collapsed="false">
      <c r="B574" s="243"/>
      <c r="C574" s="243"/>
      <c r="D574" s="243"/>
      <c r="E574" s="243"/>
      <c r="F574" s="243"/>
      <c r="G574" s="243"/>
      <c r="H574" s="243"/>
    </row>
    <row r="575" customFormat="false" ht="13.8" hidden="false" customHeight="false" outlineLevel="0" collapsed="false">
      <c r="B575" s="243"/>
      <c r="C575" s="243"/>
      <c r="D575" s="243"/>
      <c r="E575" s="243"/>
      <c r="F575" s="243"/>
      <c r="G575" s="243"/>
      <c r="H575" s="243"/>
    </row>
    <row r="576" customFormat="false" ht="13.8" hidden="false" customHeight="false" outlineLevel="0" collapsed="false">
      <c r="B576" s="243"/>
      <c r="C576" s="243"/>
      <c r="D576" s="243"/>
      <c r="E576" s="243"/>
      <c r="F576" s="243"/>
      <c r="G576" s="243"/>
      <c r="H576" s="243"/>
    </row>
    <row r="577" customFormat="false" ht="13.8" hidden="false" customHeight="false" outlineLevel="0" collapsed="false">
      <c r="B577" s="243"/>
      <c r="C577" s="243"/>
      <c r="D577" s="243"/>
      <c r="E577" s="243"/>
      <c r="F577" s="243"/>
      <c r="G577" s="243"/>
      <c r="H577" s="243"/>
    </row>
    <row r="578" customFormat="false" ht="13.8" hidden="false" customHeight="false" outlineLevel="0" collapsed="false">
      <c r="B578" s="243"/>
      <c r="C578" s="243"/>
      <c r="D578" s="243"/>
      <c r="E578" s="243"/>
      <c r="F578" s="243"/>
      <c r="G578" s="243"/>
      <c r="H578" s="243"/>
    </row>
    <row r="579" customFormat="false" ht="13.8" hidden="false" customHeight="false" outlineLevel="0" collapsed="false">
      <c r="B579" s="243"/>
      <c r="C579" s="243"/>
      <c r="D579" s="243"/>
      <c r="E579" s="243"/>
      <c r="F579" s="243"/>
      <c r="G579" s="243"/>
      <c r="H579" s="243"/>
    </row>
    <row r="580" customFormat="false" ht="13.8" hidden="false" customHeight="false" outlineLevel="0" collapsed="false">
      <c r="B580" s="243"/>
      <c r="C580" s="243"/>
      <c r="D580" s="243"/>
      <c r="E580" s="243"/>
      <c r="F580" s="243"/>
      <c r="G580" s="243"/>
      <c r="H580" s="243"/>
    </row>
    <row r="581" customFormat="false" ht="13.8" hidden="false" customHeight="false" outlineLevel="0" collapsed="false">
      <c r="B581" s="243"/>
      <c r="C581" s="243"/>
      <c r="D581" s="243"/>
      <c r="E581" s="243"/>
      <c r="F581" s="243"/>
      <c r="G581" s="243"/>
      <c r="H581" s="243"/>
    </row>
    <row r="582" customFormat="false" ht="13.8" hidden="false" customHeight="false" outlineLevel="0" collapsed="false">
      <c r="B582" s="243"/>
      <c r="C582" s="243"/>
      <c r="D582" s="243"/>
      <c r="E582" s="243"/>
      <c r="F582" s="243"/>
      <c r="G582" s="243"/>
      <c r="H582" s="243"/>
    </row>
    <row r="583" customFormat="false" ht="13.8" hidden="false" customHeight="false" outlineLevel="0" collapsed="false">
      <c r="B583" s="243"/>
      <c r="C583" s="243"/>
      <c r="D583" s="243"/>
      <c r="E583" s="243"/>
      <c r="F583" s="243"/>
      <c r="G583" s="243"/>
      <c r="H583" s="243"/>
    </row>
    <row r="584" customFormat="false" ht="13.8" hidden="false" customHeight="false" outlineLevel="0" collapsed="false">
      <c r="B584" s="243"/>
      <c r="C584" s="243"/>
      <c r="D584" s="243"/>
      <c r="E584" s="243"/>
      <c r="F584" s="243"/>
      <c r="G584" s="243"/>
      <c r="H584" s="243"/>
    </row>
    <row r="585" customFormat="false" ht="13.8" hidden="false" customHeight="false" outlineLevel="0" collapsed="false">
      <c r="B585" s="243"/>
      <c r="C585" s="243"/>
      <c r="D585" s="243"/>
      <c r="E585" s="243"/>
      <c r="F585" s="243"/>
      <c r="G585" s="243"/>
      <c r="H585" s="243"/>
    </row>
    <row r="586" customFormat="false" ht="13.8" hidden="false" customHeight="false" outlineLevel="0" collapsed="false">
      <c r="B586" s="243"/>
      <c r="C586" s="243"/>
      <c r="D586" s="243"/>
      <c r="E586" s="243"/>
      <c r="F586" s="243"/>
      <c r="G586" s="243"/>
      <c r="H586" s="243"/>
    </row>
    <row r="587" customFormat="false" ht="13.8" hidden="false" customHeight="false" outlineLevel="0" collapsed="false">
      <c r="B587" s="243"/>
      <c r="C587" s="243"/>
      <c r="D587" s="243"/>
      <c r="E587" s="243"/>
      <c r="F587" s="243"/>
      <c r="G587" s="243"/>
      <c r="H587" s="243"/>
    </row>
    <row r="588" customFormat="false" ht="13.8" hidden="false" customHeight="false" outlineLevel="0" collapsed="false">
      <c r="B588" s="243"/>
      <c r="C588" s="243"/>
      <c r="D588" s="243"/>
      <c r="E588" s="243"/>
      <c r="F588" s="243"/>
      <c r="G588" s="243"/>
      <c r="H588" s="243"/>
    </row>
    <row r="589" customFormat="false" ht="13.8" hidden="false" customHeight="false" outlineLevel="0" collapsed="false">
      <c r="B589" s="243"/>
      <c r="C589" s="243"/>
      <c r="D589" s="243"/>
      <c r="E589" s="243"/>
      <c r="F589" s="243"/>
      <c r="G589" s="243"/>
      <c r="H589" s="243"/>
    </row>
    <row r="590" customFormat="false" ht="13.8" hidden="false" customHeight="false" outlineLevel="0" collapsed="false">
      <c r="B590" s="243"/>
      <c r="C590" s="243"/>
      <c r="D590" s="243"/>
      <c r="E590" s="243"/>
      <c r="F590" s="243"/>
      <c r="G590" s="243"/>
      <c r="H590" s="243"/>
    </row>
    <row r="591" customFormat="false" ht="13.8" hidden="false" customHeight="false" outlineLevel="0" collapsed="false">
      <c r="B591" s="243"/>
      <c r="C591" s="243"/>
      <c r="D591" s="243"/>
      <c r="E591" s="243"/>
      <c r="F591" s="243"/>
      <c r="G591" s="243"/>
      <c r="H591" s="243"/>
    </row>
    <row r="592" customFormat="false" ht="13.8" hidden="false" customHeight="false" outlineLevel="0" collapsed="false">
      <c r="B592" s="243"/>
      <c r="C592" s="243"/>
      <c r="D592" s="243"/>
      <c r="E592" s="243"/>
      <c r="F592" s="243"/>
      <c r="G592" s="243"/>
      <c r="H592" s="243"/>
    </row>
    <row r="593" customFormat="false" ht="13.8" hidden="false" customHeight="false" outlineLevel="0" collapsed="false">
      <c r="B593" s="243"/>
      <c r="C593" s="243"/>
      <c r="D593" s="243"/>
      <c r="E593" s="243"/>
      <c r="F593" s="243"/>
      <c r="G593" s="243"/>
      <c r="H593" s="243"/>
    </row>
    <row r="594" customFormat="false" ht="13.8" hidden="false" customHeight="false" outlineLevel="0" collapsed="false">
      <c r="B594" s="243"/>
      <c r="C594" s="243"/>
      <c r="D594" s="243"/>
      <c r="E594" s="243"/>
      <c r="F594" s="243"/>
      <c r="G594" s="243"/>
      <c r="H594" s="243"/>
    </row>
    <row r="595" customFormat="false" ht="13.8" hidden="false" customHeight="false" outlineLevel="0" collapsed="false">
      <c r="B595" s="243"/>
      <c r="C595" s="243"/>
      <c r="D595" s="243"/>
      <c r="E595" s="243"/>
      <c r="F595" s="243"/>
      <c r="G595" s="243"/>
      <c r="H595" s="243"/>
    </row>
    <row r="596" customFormat="false" ht="13.8" hidden="false" customHeight="false" outlineLevel="0" collapsed="false">
      <c r="B596" s="243"/>
      <c r="C596" s="243"/>
      <c r="D596" s="243"/>
      <c r="E596" s="243"/>
      <c r="F596" s="243"/>
      <c r="G596" s="243"/>
      <c r="H596" s="243"/>
    </row>
    <row r="597" customFormat="false" ht="13.8" hidden="false" customHeight="false" outlineLevel="0" collapsed="false">
      <c r="B597" s="243"/>
      <c r="C597" s="243"/>
      <c r="D597" s="243"/>
      <c r="E597" s="243"/>
      <c r="F597" s="243"/>
      <c r="G597" s="243"/>
      <c r="H597" s="243"/>
    </row>
    <row r="598" customFormat="false" ht="13.8" hidden="false" customHeight="false" outlineLevel="0" collapsed="false">
      <c r="B598" s="243"/>
      <c r="C598" s="243"/>
      <c r="D598" s="243"/>
      <c r="E598" s="243"/>
      <c r="F598" s="243"/>
      <c r="G598" s="243"/>
      <c r="H598" s="243"/>
    </row>
    <row r="599" customFormat="false" ht="13.8" hidden="false" customHeight="false" outlineLevel="0" collapsed="false">
      <c r="B599" s="243"/>
      <c r="C599" s="243"/>
      <c r="D599" s="243"/>
      <c r="E599" s="243"/>
      <c r="F599" s="243"/>
      <c r="G599" s="243"/>
      <c r="H599" s="243"/>
    </row>
    <row r="600" customFormat="false" ht="13.8" hidden="false" customHeight="false" outlineLevel="0" collapsed="false">
      <c r="B600" s="243"/>
      <c r="C600" s="243"/>
      <c r="D600" s="243"/>
      <c r="E600" s="243"/>
      <c r="F600" s="243"/>
      <c r="G600" s="243"/>
      <c r="H600" s="243"/>
    </row>
    <row r="601" customFormat="false" ht="13.8" hidden="false" customHeight="false" outlineLevel="0" collapsed="false">
      <c r="B601" s="243"/>
      <c r="C601" s="243"/>
      <c r="D601" s="243"/>
      <c r="E601" s="243"/>
      <c r="F601" s="243"/>
      <c r="G601" s="243"/>
      <c r="H601" s="243"/>
    </row>
    <row r="602" customFormat="false" ht="13.8" hidden="false" customHeight="false" outlineLevel="0" collapsed="false">
      <c r="B602" s="243"/>
      <c r="C602" s="243"/>
      <c r="D602" s="243"/>
      <c r="E602" s="243"/>
      <c r="F602" s="243"/>
      <c r="G602" s="243"/>
      <c r="H602" s="243"/>
    </row>
    <row r="603" customFormat="false" ht="13.8" hidden="false" customHeight="false" outlineLevel="0" collapsed="false">
      <c r="B603" s="243"/>
      <c r="C603" s="243"/>
      <c r="D603" s="243"/>
      <c r="E603" s="243"/>
      <c r="F603" s="243"/>
      <c r="G603" s="243"/>
      <c r="H603" s="243"/>
    </row>
    <row r="604" customFormat="false" ht="13.8" hidden="false" customHeight="false" outlineLevel="0" collapsed="false">
      <c r="B604" s="243"/>
      <c r="C604" s="243"/>
      <c r="D604" s="243"/>
      <c r="E604" s="243"/>
      <c r="F604" s="243"/>
      <c r="G604" s="243"/>
      <c r="H604" s="243"/>
    </row>
    <row r="605" customFormat="false" ht="13.8" hidden="false" customHeight="false" outlineLevel="0" collapsed="false">
      <c r="B605" s="243"/>
      <c r="C605" s="243"/>
      <c r="D605" s="243"/>
      <c r="E605" s="243"/>
      <c r="F605" s="243"/>
      <c r="G605" s="243"/>
      <c r="H605" s="243"/>
    </row>
    <row r="606" customFormat="false" ht="13.8" hidden="false" customHeight="false" outlineLevel="0" collapsed="false">
      <c r="B606" s="243"/>
      <c r="C606" s="243"/>
      <c r="D606" s="243"/>
      <c r="E606" s="243"/>
      <c r="F606" s="243"/>
      <c r="G606" s="243"/>
      <c r="H606" s="243"/>
    </row>
    <row r="607" customFormat="false" ht="13.8" hidden="false" customHeight="false" outlineLevel="0" collapsed="false">
      <c r="B607" s="243"/>
      <c r="C607" s="243"/>
      <c r="D607" s="243"/>
      <c r="E607" s="243"/>
      <c r="F607" s="243"/>
      <c r="G607" s="243"/>
      <c r="H607" s="243"/>
    </row>
    <row r="608" customFormat="false" ht="13.8" hidden="false" customHeight="false" outlineLevel="0" collapsed="false">
      <c r="B608" s="243"/>
      <c r="C608" s="243"/>
      <c r="D608" s="243"/>
      <c r="E608" s="243"/>
      <c r="F608" s="243"/>
      <c r="G608" s="243"/>
      <c r="H608" s="243"/>
    </row>
    <row r="609" customFormat="false" ht="13.8" hidden="false" customHeight="false" outlineLevel="0" collapsed="false">
      <c r="B609" s="243"/>
      <c r="C609" s="243"/>
      <c r="D609" s="243"/>
      <c r="E609" s="243"/>
      <c r="F609" s="243"/>
      <c r="G609" s="243"/>
      <c r="H609" s="243"/>
    </row>
    <row r="610" customFormat="false" ht="13.8" hidden="false" customHeight="false" outlineLevel="0" collapsed="false">
      <c r="B610" s="243"/>
      <c r="C610" s="243"/>
      <c r="D610" s="243"/>
      <c r="E610" s="243"/>
      <c r="F610" s="243"/>
      <c r="G610" s="243"/>
      <c r="H610" s="243"/>
    </row>
    <row r="611" customFormat="false" ht="13.8" hidden="false" customHeight="false" outlineLevel="0" collapsed="false">
      <c r="B611" s="243"/>
      <c r="C611" s="243"/>
      <c r="D611" s="243"/>
      <c r="E611" s="243"/>
      <c r="F611" s="243"/>
      <c r="G611" s="243"/>
      <c r="H611" s="243"/>
    </row>
    <row r="612" customFormat="false" ht="13.8" hidden="false" customHeight="false" outlineLevel="0" collapsed="false">
      <c r="B612" s="243"/>
      <c r="C612" s="243"/>
      <c r="D612" s="243"/>
      <c r="E612" s="243"/>
      <c r="F612" s="243"/>
      <c r="G612" s="243"/>
      <c r="H612" s="243"/>
    </row>
    <row r="613" customFormat="false" ht="13.8" hidden="false" customHeight="false" outlineLevel="0" collapsed="false">
      <c r="B613" s="243"/>
      <c r="C613" s="243"/>
      <c r="D613" s="243"/>
      <c r="E613" s="243"/>
      <c r="F613" s="243"/>
      <c r="G613" s="243"/>
      <c r="H613" s="243"/>
    </row>
    <row r="614" customFormat="false" ht="13.8" hidden="false" customHeight="false" outlineLevel="0" collapsed="false">
      <c r="B614" s="243"/>
      <c r="C614" s="243"/>
      <c r="D614" s="243"/>
      <c r="E614" s="243"/>
      <c r="F614" s="243"/>
      <c r="G614" s="243"/>
      <c r="H614" s="243"/>
    </row>
    <row r="615" customFormat="false" ht="13.8" hidden="false" customHeight="false" outlineLevel="0" collapsed="false">
      <c r="B615" s="243"/>
      <c r="C615" s="243"/>
      <c r="D615" s="243"/>
      <c r="E615" s="243"/>
      <c r="F615" s="243"/>
      <c r="G615" s="243"/>
      <c r="H615" s="243"/>
    </row>
    <row r="616" customFormat="false" ht="13.8" hidden="false" customHeight="false" outlineLevel="0" collapsed="false">
      <c r="B616" s="243"/>
      <c r="C616" s="243"/>
      <c r="D616" s="243"/>
      <c r="E616" s="243"/>
      <c r="F616" s="243"/>
      <c r="G616" s="243"/>
      <c r="H616" s="243"/>
    </row>
    <row r="617" customFormat="false" ht="13.8" hidden="false" customHeight="false" outlineLevel="0" collapsed="false">
      <c r="B617" s="243"/>
      <c r="C617" s="243"/>
      <c r="D617" s="243"/>
      <c r="E617" s="243"/>
      <c r="F617" s="243"/>
      <c r="G617" s="243"/>
      <c r="H617" s="243"/>
    </row>
    <row r="618" customFormat="false" ht="13.8" hidden="false" customHeight="false" outlineLevel="0" collapsed="false">
      <c r="B618" s="243"/>
      <c r="C618" s="243"/>
      <c r="D618" s="243"/>
      <c r="E618" s="243"/>
      <c r="F618" s="243"/>
      <c r="G618" s="243"/>
      <c r="H618" s="243"/>
    </row>
    <row r="619" customFormat="false" ht="13.8" hidden="false" customHeight="false" outlineLevel="0" collapsed="false">
      <c r="B619" s="243"/>
      <c r="C619" s="243"/>
      <c r="D619" s="243"/>
      <c r="E619" s="243"/>
      <c r="F619" s="243"/>
      <c r="G619" s="243"/>
      <c r="H619" s="243"/>
    </row>
    <row r="620" customFormat="false" ht="13.8" hidden="false" customHeight="false" outlineLevel="0" collapsed="false">
      <c r="B620" s="243"/>
      <c r="C620" s="243"/>
      <c r="D620" s="243"/>
      <c r="E620" s="243"/>
      <c r="F620" s="243"/>
      <c r="G620" s="243"/>
      <c r="H620" s="243"/>
    </row>
    <row r="621" customFormat="false" ht="13.8" hidden="false" customHeight="false" outlineLevel="0" collapsed="false">
      <c r="B621" s="243"/>
      <c r="C621" s="243"/>
      <c r="D621" s="243"/>
      <c r="E621" s="243"/>
      <c r="F621" s="243"/>
      <c r="G621" s="243"/>
      <c r="H621" s="243"/>
    </row>
    <row r="622" customFormat="false" ht="13.8" hidden="false" customHeight="false" outlineLevel="0" collapsed="false">
      <c r="B622" s="243"/>
      <c r="C622" s="243"/>
      <c r="D622" s="243"/>
      <c r="E622" s="243"/>
      <c r="F622" s="243"/>
      <c r="G622" s="243"/>
      <c r="H622" s="243"/>
    </row>
    <row r="623" customFormat="false" ht="13.8" hidden="false" customHeight="false" outlineLevel="0" collapsed="false">
      <c r="B623" s="243"/>
      <c r="C623" s="243"/>
      <c r="D623" s="243"/>
      <c r="E623" s="243"/>
      <c r="F623" s="243"/>
      <c r="G623" s="243"/>
      <c r="H623" s="243"/>
    </row>
    <row r="624" customFormat="false" ht="13.8" hidden="false" customHeight="false" outlineLevel="0" collapsed="false">
      <c r="B624" s="243"/>
      <c r="C624" s="243"/>
      <c r="D624" s="243"/>
      <c r="E624" s="243"/>
      <c r="F624" s="243"/>
      <c r="G624" s="243"/>
      <c r="H624" s="243"/>
    </row>
    <row r="625" customFormat="false" ht="13.8" hidden="false" customHeight="false" outlineLevel="0" collapsed="false">
      <c r="B625" s="243"/>
      <c r="C625" s="243"/>
      <c r="D625" s="243"/>
      <c r="E625" s="243"/>
      <c r="F625" s="243"/>
      <c r="G625" s="243"/>
      <c r="H625" s="243"/>
    </row>
    <row r="626" customFormat="false" ht="13.8" hidden="false" customHeight="false" outlineLevel="0" collapsed="false">
      <c r="B626" s="243"/>
      <c r="C626" s="243"/>
      <c r="D626" s="243"/>
      <c r="E626" s="243"/>
      <c r="F626" s="243"/>
      <c r="G626" s="243"/>
      <c r="H626" s="243"/>
    </row>
    <row r="627" customFormat="false" ht="13.8" hidden="false" customHeight="false" outlineLevel="0" collapsed="false">
      <c r="B627" s="243"/>
      <c r="C627" s="243"/>
      <c r="D627" s="243"/>
      <c r="E627" s="243"/>
      <c r="F627" s="243"/>
      <c r="G627" s="243"/>
      <c r="H627" s="243"/>
    </row>
    <row r="628" customFormat="false" ht="13.8" hidden="false" customHeight="false" outlineLevel="0" collapsed="false">
      <c r="B628" s="243"/>
      <c r="C628" s="243"/>
      <c r="D628" s="243"/>
      <c r="E628" s="243"/>
      <c r="F628" s="243"/>
      <c r="G628" s="243"/>
      <c r="H628" s="243"/>
    </row>
    <row r="629" customFormat="false" ht="13.8" hidden="false" customHeight="false" outlineLevel="0" collapsed="false">
      <c r="B629" s="243"/>
      <c r="C629" s="243"/>
      <c r="D629" s="243"/>
      <c r="E629" s="243"/>
      <c r="F629" s="243"/>
      <c r="G629" s="243"/>
      <c r="H629" s="243"/>
    </row>
    <row r="630" customFormat="false" ht="13.8" hidden="false" customHeight="false" outlineLevel="0" collapsed="false">
      <c r="B630" s="243"/>
      <c r="C630" s="243"/>
      <c r="D630" s="243"/>
      <c r="E630" s="243"/>
      <c r="F630" s="243"/>
      <c r="G630" s="243"/>
      <c r="H630" s="243"/>
    </row>
    <row r="631" customFormat="false" ht="13.8" hidden="false" customHeight="false" outlineLevel="0" collapsed="false">
      <c r="B631" s="243"/>
      <c r="C631" s="243"/>
      <c r="D631" s="243"/>
      <c r="E631" s="243"/>
      <c r="F631" s="243"/>
      <c r="G631" s="243"/>
      <c r="H631" s="243"/>
    </row>
    <row r="632" customFormat="false" ht="13.8" hidden="false" customHeight="false" outlineLevel="0" collapsed="false">
      <c r="B632" s="243"/>
      <c r="C632" s="243"/>
      <c r="D632" s="243"/>
      <c r="E632" s="243"/>
      <c r="F632" s="243"/>
      <c r="G632" s="243"/>
      <c r="H632" s="243"/>
    </row>
    <row r="633" customFormat="false" ht="13.8" hidden="false" customHeight="false" outlineLevel="0" collapsed="false">
      <c r="B633" s="243"/>
      <c r="C633" s="243"/>
      <c r="D633" s="243"/>
      <c r="E633" s="243"/>
      <c r="F633" s="243"/>
      <c r="G633" s="243"/>
      <c r="H633" s="243"/>
    </row>
    <row r="634" customFormat="false" ht="13.8" hidden="false" customHeight="false" outlineLevel="0" collapsed="false">
      <c r="B634" s="243"/>
      <c r="C634" s="243"/>
      <c r="D634" s="243"/>
      <c r="E634" s="243"/>
      <c r="F634" s="243"/>
      <c r="G634" s="243"/>
      <c r="H634" s="243"/>
    </row>
    <row r="635" customFormat="false" ht="13.8" hidden="false" customHeight="false" outlineLevel="0" collapsed="false">
      <c r="B635" s="243"/>
      <c r="C635" s="243"/>
      <c r="D635" s="243"/>
      <c r="E635" s="243"/>
      <c r="F635" s="243"/>
      <c r="G635" s="243"/>
      <c r="H635" s="243"/>
    </row>
    <row r="636" customFormat="false" ht="13.8" hidden="false" customHeight="false" outlineLevel="0" collapsed="false">
      <c r="B636" s="243"/>
      <c r="C636" s="243"/>
      <c r="D636" s="243"/>
      <c r="E636" s="243"/>
      <c r="F636" s="243"/>
      <c r="G636" s="243"/>
      <c r="H636" s="243"/>
    </row>
    <row r="637" customFormat="false" ht="13.8" hidden="false" customHeight="false" outlineLevel="0" collapsed="false">
      <c r="B637" s="243"/>
      <c r="C637" s="243"/>
      <c r="D637" s="243"/>
      <c r="E637" s="243"/>
      <c r="F637" s="243"/>
      <c r="G637" s="243"/>
      <c r="H637" s="243"/>
    </row>
    <row r="638" customFormat="false" ht="13.8" hidden="false" customHeight="false" outlineLevel="0" collapsed="false">
      <c r="B638" s="243"/>
      <c r="C638" s="243"/>
      <c r="D638" s="243"/>
      <c r="E638" s="243"/>
      <c r="F638" s="243"/>
      <c r="G638" s="243"/>
      <c r="H638" s="243"/>
    </row>
    <row r="639" customFormat="false" ht="13.8" hidden="false" customHeight="false" outlineLevel="0" collapsed="false">
      <c r="B639" s="243"/>
      <c r="C639" s="243"/>
      <c r="D639" s="243"/>
      <c r="E639" s="243"/>
      <c r="F639" s="243"/>
      <c r="G639" s="243"/>
      <c r="H639" s="243"/>
    </row>
    <row r="640" customFormat="false" ht="13.8" hidden="false" customHeight="false" outlineLevel="0" collapsed="false">
      <c r="B640" s="243"/>
      <c r="C640" s="243"/>
      <c r="D640" s="243"/>
      <c r="E640" s="243"/>
      <c r="F640" s="243"/>
      <c r="G640" s="243"/>
      <c r="H640" s="243"/>
    </row>
    <row r="641" customFormat="false" ht="13.8" hidden="false" customHeight="false" outlineLevel="0" collapsed="false">
      <c r="B641" s="243"/>
      <c r="C641" s="243"/>
      <c r="D641" s="243"/>
      <c r="E641" s="243"/>
      <c r="F641" s="243"/>
      <c r="G641" s="243"/>
      <c r="H641" s="243"/>
    </row>
    <row r="642" customFormat="false" ht="13.8" hidden="false" customHeight="false" outlineLevel="0" collapsed="false">
      <c r="B642" s="243"/>
      <c r="C642" s="243"/>
      <c r="D642" s="243"/>
      <c r="E642" s="243"/>
      <c r="F642" s="243"/>
      <c r="G642" s="243"/>
      <c r="H642" s="243"/>
    </row>
    <row r="643" customFormat="false" ht="13.8" hidden="false" customHeight="false" outlineLevel="0" collapsed="false">
      <c r="B643" s="243"/>
      <c r="C643" s="243"/>
      <c r="D643" s="243"/>
      <c r="E643" s="243"/>
      <c r="F643" s="243"/>
      <c r="G643" s="243"/>
      <c r="H643" s="243"/>
    </row>
    <row r="644" customFormat="false" ht="13.8" hidden="false" customHeight="false" outlineLevel="0" collapsed="false">
      <c r="B644" s="243"/>
      <c r="C644" s="243"/>
      <c r="D644" s="243"/>
      <c r="E644" s="243"/>
      <c r="F644" s="243"/>
      <c r="G644" s="243"/>
      <c r="H644" s="243"/>
    </row>
    <row r="645" customFormat="false" ht="13.8" hidden="false" customHeight="false" outlineLevel="0" collapsed="false">
      <c r="B645" s="243"/>
      <c r="C645" s="243"/>
      <c r="D645" s="243"/>
      <c r="E645" s="243"/>
      <c r="F645" s="243"/>
      <c r="G645" s="243"/>
      <c r="H645" s="243"/>
    </row>
    <row r="646" customFormat="false" ht="13.8" hidden="false" customHeight="false" outlineLevel="0" collapsed="false">
      <c r="B646" s="243"/>
      <c r="C646" s="243"/>
      <c r="D646" s="243"/>
      <c r="E646" s="243"/>
      <c r="F646" s="243"/>
      <c r="G646" s="243"/>
      <c r="H646" s="243"/>
    </row>
    <row r="647" customFormat="false" ht="13.8" hidden="false" customHeight="false" outlineLevel="0" collapsed="false">
      <c r="B647" s="243"/>
      <c r="C647" s="243"/>
      <c r="D647" s="243"/>
      <c r="E647" s="243"/>
      <c r="F647" s="243"/>
      <c r="G647" s="243"/>
      <c r="H647" s="243"/>
    </row>
    <row r="648" customFormat="false" ht="13.8" hidden="false" customHeight="false" outlineLevel="0" collapsed="false">
      <c r="B648" s="243"/>
      <c r="C648" s="243"/>
      <c r="D648" s="243"/>
      <c r="E648" s="243"/>
      <c r="F648" s="243"/>
      <c r="G648" s="243"/>
      <c r="H648" s="243"/>
    </row>
    <row r="649" customFormat="false" ht="13.8" hidden="false" customHeight="false" outlineLevel="0" collapsed="false">
      <c r="B649" s="243"/>
      <c r="C649" s="243"/>
      <c r="D649" s="243"/>
      <c r="E649" s="243"/>
      <c r="F649" s="243"/>
      <c r="G649" s="243"/>
      <c r="H649" s="243"/>
    </row>
    <row r="650" customFormat="false" ht="13.8" hidden="false" customHeight="false" outlineLevel="0" collapsed="false">
      <c r="B650" s="243"/>
      <c r="C650" s="243"/>
      <c r="D650" s="243"/>
      <c r="E650" s="243"/>
      <c r="F650" s="243"/>
      <c r="G650" s="243"/>
      <c r="H650" s="243"/>
    </row>
    <row r="651" customFormat="false" ht="13.8" hidden="false" customHeight="false" outlineLevel="0" collapsed="false">
      <c r="B651" s="243"/>
      <c r="C651" s="243"/>
      <c r="D651" s="243"/>
      <c r="E651" s="243"/>
      <c r="F651" s="243"/>
      <c r="G651" s="243"/>
      <c r="H651" s="243"/>
    </row>
    <row r="652" customFormat="false" ht="13.8" hidden="false" customHeight="false" outlineLevel="0" collapsed="false">
      <c r="B652" s="243"/>
      <c r="C652" s="243"/>
      <c r="D652" s="243"/>
      <c r="E652" s="243"/>
      <c r="F652" s="243"/>
      <c r="G652" s="243"/>
      <c r="H652" s="243"/>
    </row>
    <row r="653" customFormat="false" ht="13.8" hidden="false" customHeight="false" outlineLevel="0" collapsed="false">
      <c r="B653" s="243"/>
      <c r="C653" s="243"/>
      <c r="D653" s="243"/>
      <c r="E653" s="243"/>
      <c r="F653" s="243"/>
      <c r="G653" s="243"/>
      <c r="H653" s="243"/>
    </row>
    <row r="654" customFormat="false" ht="13.8" hidden="false" customHeight="false" outlineLevel="0" collapsed="false">
      <c r="B654" s="243"/>
      <c r="C654" s="243"/>
      <c r="D654" s="243"/>
      <c r="E654" s="243"/>
      <c r="F654" s="243"/>
      <c r="G654" s="243"/>
      <c r="H654" s="243"/>
    </row>
    <row r="655" customFormat="false" ht="13.8" hidden="false" customHeight="false" outlineLevel="0" collapsed="false">
      <c r="B655" s="243"/>
      <c r="C655" s="243"/>
      <c r="D655" s="243"/>
      <c r="E655" s="243"/>
      <c r="F655" s="243"/>
      <c r="G655" s="243"/>
      <c r="H655" s="243"/>
    </row>
    <row r="656" customFormat="false" ht="13.8" hidden="false" customHeight="false" outlineLevel="0" collapsed="false">
      <c r="B656" s="243"/>
      <c r="C656" s="243"/>
      <c r="D656" s="243"/>
      <c r="E656" s="243"/>
      <c r="F656" s="243"/>
      <c r="G656" s="243"/>
      <c r="H656" s="243"/>
    </row>
    <row r="657" customFormat="false" ht="13.8" hidden="false" customHeight="false" outlineLevel="0" collapsed="false">
      <c r="B657" s="243"/>
      <c r="C657" s="243"/>
      <c r="D657" s="243"/>
      <c r="E657" s="243"/>
      <c r="F657" s="243"/>
      <c r="G657" s="243"/>
      <c r="H657" s="243"/>
    </row>
    <row r="658" customFormat="false" ht="13.8" hidden="false" customHeight="false" outlineLevel="0" collapsed="false">
      <c r="B658" s="243"/>
      <c r="C658" s="243"/>
      <c r="D658" s="243"/>
      <c r="E658" s="243"/>
      <c r="F658" s="243"/>
      <c r="G658" s="243"/>
      <c r="H658" s="243"/>
    </row>
    <row r="659" customFormat="false" ht="13.8" hidden="false" customHeight="false" outlineLevel="0" collapsed="false">
      <c r="B659" s="243"/>
      <c r="C659" s="243"/>
      <c r="D659" s="243"/>
      <c r="E659" s="243"/>
      <c r="F659" s="243"/>
      <c r="G659" s="243"/>
      <c r="H659" s="243"/>
    </row>
    <row r="660" customFormat="false" ht="13.8" hidden="false" customHeight="false" outlineLevel="0" collapsed="false">
      <c r="B660" s="243"/>
      <c r="C660" s="243"/>
      <c r="D660" s="243"/>
      <c r="E660" s="243"/>
      <c r="F660" s="243"/>
      <c r="G660" s="243"/>
      <c r="H660" s="243"/>
    </row>
    <row r="661" customFormat="false" ht="13.8" hidden="false" customHeight="false" outlineLevel="0" collapsed="false">
      <c r="B661" s="243"/>
      <c r="C661" s="243"/>
      <c r="D661" s="243"/>
      <c r="E661" s="243"/>
      <c r="F661" s="243"/>
      <c r="G661" s="243"/>
      <c r="H661" s="243"/>
    </row>
    <row r="662" customFormat="false" ht="13.8" hidden="false" customHeight="false" outlineLevel="0" collapsed="false">
      <c r="B662" s="243"/>
      <c r="C662" s="243"/>
      <c r="D662" s="243"/>
      <c r="E662" s="243"/>
      <c r="F662" s="243"/>
      <c r="G662" s="243"/>
      <c r="H662" s="243"/>
    </row>
    <row r="663" customFormat="false" ht="13.8" hidden="false" customHeight="false" outlineLevel="0" collapsed="false">
      <c r="B663" s="243"/>
      <c r="C663" s="243"/>
      <c r="D663" s="243"/>
      <c r="E663" s="243"/>
      <c r="F663" s="243"/>
      <c r="G663" s="243"/>
      <c r="H663" s="243"/>
    </row>
    <row r="664" customFormat="false" ht="13.8" hidden="false" customHeight="false" outlineLevel="0" collapsed="false">
      <c r="B664" s="243"/>
      <c r="C664" s="243"/>
      <c r="D664" s="243"/>
      <c r="E664" s="243"/>
      <c r="F664" s="243"/>
      <c r="G664" s="243"/>
      <c r="H664" s="243"/>
    </row>
    <row r="665" customFormat="false" ht="13.8" hidden="false" customHeight="false" outlineLevel="0" collapsed="false">
      <c r="B665" s="243"/>
      <c r="C665" s="243"/>
      <c r="D665" s="243"/>
      <c r="E665" s="243"/>
      <c r="F665" s="243"/>
      <c r="G665" s="243"/>
      <c r="H665" s="243"/>
    </row>
    <row r="666" customFormat="false" ht="13.8" hidden="false" customHeight="false" outlineLevel="0" collapsed="false">
      <c r="B666" s="243"/>
      <c r="C666" s="243"/>
      <c r="D666" s="243"/>
      <c r="E666" s="243"/>
      <c r="F666" s="243"/>
      <c r="G666" s="243"/>
      <c r="H666" s="243"/>
    </row>
    <row r="667" customFormat="false" ht="13.8" hidden="false" customHeight="false" outlineLevel="0" collapsed="false">
      <c r="B667" s="243"/>
      <c r="C667" s="243"/>
      <c r="D667" s="243"/>
      <c r="E667" s="243"/>
      <c r="F667" s="243"/>
      <c r="G667" s="243"/>
      <c r="H667" s="243"/>
    </row>
    <row r="668" customFormat="false" ht="13.8" hidden="false" customHeight="false" outlineLevel="0" collapsed="false">
      <c r="B668" s="243"/>
      <c r="C668" s="243"/>
      <c r="D668" s="243"/>
      <c r="E668" s="243"/>
      <c r="F668" s="243"/>
      <c r="G668" s="243"/>
      <c r="H668" s="243"/>
    </row>
    <row r="669" customFormat="false" ht="13.8" hidden="false" customHeight="false" outlineLevel="0" collapsed="false">
      <c r="B669" s="243"/>
      <c r="C669" s="243"/>
      <c r="D669" s="243"/>
      <c r="E669" s="243"/>
      <c r="F669" s="243"/>
      <c r="G669" s="243"/>
      <c r="H669" s="243"/>
    </row>
    <row r="670" customFormat="false" ht="13.8" hidden="false" customHeight="false" outlineLevel="0" collapsed="false">
      <c r="B670" s="243"/>
      <c r="C670" s="243"/>
      <c r="D670" s="243"/>
      <c r="E670" s="243"/>
      <c r="F670" s="243"/>
      <c r="G670" s="243"/>
      <c r="H670" s="243"/>
    </row>
    <row r="671" customFormat="false" ht="13.8" hidden="false" customHeight="false" outlineLevel="0" collapsed="false">
      <c r="B671" s="243"/>
      <c r="C671" s="243"/>
      <c r="D671" s="243"/>
      <c r="E671" s="243"/>
      <c r="F671" s="243"/>
      <c r="G671" s="243"/>
      <c r="H671" s="243"/>
    </row>
    <row r="672" customFormat="false" ht="13.8" hidden="false" customHeight="false" outlineLevel="0" collapsed="false">
      <c r="B672" s="243"/>
      <c r="C672" s="243"/>
      <c r="D672" s="243"/>
      <c r="E672" s="243"/>
      <c r="F672" s="243"/>
      <c r="G672" s="243"/>
      <c r="H672" s="243"/>
    </row>
    <row r="673" customFormat="false" ht="13.8" hidden="false" customHeight="false" outlineLevel="0" collapsed="false">
      <c r="B673" s="243"/>
      <c r="C673" s="243"/>
      <c r="D673" s="243"/>
      <c r="E673" s="243"/>
      <c r="F673" s="243"/>
      <c r="G673" s="243"/>
      <c r="H673" s="243"/>
    </row>
    <row r="674" customFormat="false" ht="13.8" hidden="false" customHeight="false" outlineLevel="0" collapsed="false">
      <c r="B674" s="243"/>
      <c r="C674" s="243"/>
      <c r="D674" s="243"/>
      <c r="E674" s="243"/>
      <c r="F674" s="243"/>
      <c r="G674" s="243"/>
      <c r="H674" s="243"/>
    </row>
    <row r="675" customFormat="false" ht="13.8" hidden="false" customHeight="false" outlineLevel="0" collapsed="false">
      <c r="B675" s="243"/>
      <c r="C675" s="243"/>
      <c r="D675" s="243"/>
      <c r="E675" s="243"/>
      <c r="F675" s="243"/>
      <c r="G675" s="243"/>
      <c r="H675" s="243"/>
    </row>
    <row r="676" customFormat="false" ht="13.8" hidden="false" customHeight="false" outlineLevel="0" collapsed="false">
      <c r="B676" s="243"/>
      <c r="C676" s="243"/>
      <c r="D676" s="243"/>
      <c r="E676" s="243"/>
      <c r="F676" s="243"/>
      <c r="G676" s="243"/>
      <c r="H676" s="243"/>
    </row>
    <row r="677" customFormat="false" ht="13.8" hidden="false" customHeight="false" outlineLevel="0" collapsed="false">
      <c r="B677" s="243"/>
      <c r="C677" s="243"/>
      <c r="D677" s="243"/>
      <c r="E677" s="243"/>
      <c r="F677" s="243"/>
      <c r="G677" s="243"/>
      <c r="H677" s="243"/>
    </row>
    <row r="678" customFormat="false" ht="13.8" hidden="false" customHeight="false" outlineLevel="0" collapsed="false">
      <c r="B678" s="243"/>
      <c r="C678" s="243"/>
      <c r="D678" s="243"/>
      <c r="E678" s="243"/>
      <c r="F678" s="243"/>
      <c r="G678" s="243"/>
      <c r="H678" s="243"/>
    </row>
    <row r="679" customFormat="false" ht="13.8" hidden="false" customHeight="false" outlineLevel="0" collapsed="false">
      <c r="B679" s="243"/>
      <c r="C679" s="243"/>
      <c r="D679" s="243"/>
      <c r="E679" s="243"/>
      <c r="F679" s="243"/>
      <c r="G679" s="243"/>
      <c r="H679" s="243"/>
    </row>
    <row r="680" customFormat="false" ht="13.8" hidden="false" customHeight="false" outlineLevel="0" collapsed="false">
      <c r="B680" s="243"/>
      <c r="C680" s="243"/>
      <c r="D680" s="243"/>
      <c r="E680" s="243"/>
      <c r="F680" s="243"/>
      <c r="G680" s="243"/>
      <c r="H680" s="243"/>
    </row>
    <row r="681" customFormat="false" ht="13.8" hidden="false" customHeight="false" outlineLevel="0" collapsed="false">
      <c r="B681" s="243"/>
      <c r="C681" s="243"/>
      <c r="D681" s="243"/>
      <c r="E681" s="243"/>
      <c r="F681" s="243"/>
      <c r="G681" s="243"/>
      <c r="H681" s="243"/>
    </row>
    <row r="682" customFormat="false" ht="13.8" hidden="false" customHeight="false" outlineLevel="0" collapsed="false">
      <c r="B682" s="243"/>
      <c r="C682" s="243"/>
      <c r="D682" s="243"/>
      <c r="E682" s="243"/>
      <c r="F682" s="243"/>
      <c r="G682" s="243"/>
      <c r="H682" s="243"/>
    </row>
    <row r="683" customFormat="false" ht="13.8" hidden="false" customHeight="false" outlineLevel="0" collapsed="false">
      <c r="B683" s="243"/>
      <c r="C683" s="243"/>
      <c r="D683" s="243"/>
      <c r="E683" s="243"/>
      <c r="F683" s="243"/>
      <c r="G683" s="243"/>
      <c r="H683" s="243"/>
    </row>
    <row r="684" customFormat="false" ht="13.8" hidden="false" customHeight="false" outlineLevel="0" collapsed="false">
      <c r="B684" s="243"/>
      <c r="C684" s="243"/>
      <c r="D684" s="243"/>
      <c r="E684" s="243"/>
      <c r="F684" s="243"/>
      <c r="G684" s="243"/>
      <c r="H684" s="243"/>
    </row>
    <row r="685" customFormat="false" ht="13.8" hidden="false" customHeight="false" outlineLevel="0" collapsed="false">
      <c r="B685" s="243"/>
      <c r="C685" s="243"/>
      <c r="D685" s="243"/>
      <c r="E685" s="243"/>
      <c r="F685" s="243"/>
      <c r="G685" s="243"/>
      <c r="H685" s="243"/>
    </row>
    <row r="686" customFormat="false" ht="13.8" hidden="false" customHeight="false" outlineLevel="0" collapsed="false">
      <c r="B686" s="243"/>
      <c r="C686" s="243"/>
      <c r="D686" s="243"/>
      <c r="E686" s="243"/>
      <c r="F686" s="243"/>
      <c r="G686" s="243"/>
      <c r="H686" s="243"/>
    </row>
    <row r="687" customFormat="false" ht="13.8" hidden="false" customHeight="false" outlineLevel="0" collapsed="false">
      <c r="B687" s="243"/>
      <c r="C687" s="243"/>
      <c r="D687" s="243"/>
      <c r="E687" s="243"/>
      <c r="F687" s="243"/>
      <c r="G687" s="243"/>
      <c r="H687" s="243"/>
    </row>
    <row r="688" customFormat="false" ht="13.8" hidden="false" customHeight="false" outlineLevel="0" collapsed="false">
      <c r="B688" s="243"/>
      <c r="C688" s="243"/>
      <c r="D688" s="243"/>
      <c r="E688" s="243"/>
      <c r="F688" s="243"/>
      <c r="G688" s="243"/>
      <c r="H688" s="243"/>
    </row>
    <row r="689" customFormat="false" ht="13.8" hidden="false" customHeight="false" outlineLevel="0" collapsed="false">
      <c r="B689" s="243"/>
      <c r="C689" s="243"/>
      <c r="D689" s="243"/>
      <c r="E689" s="243"/>
      <c r="F689" s="243"/>
      <c r="G689" s="243"/>
      <c r="H689" s="243"/>
    </row>
    <row r="690" customFormat="false" ht="13.8" hidden="false" customHeight="false" outlineLevel="0" collapsed="false">
      <c r="B690" s="243"/>
      <c r="C690" s="243"/>
      <c r="D690" s="243"/>
      <c r="E690" s="243"/>
      <c r="F690" s="243"/>
      <c r="G690" s="243"/>
      <c r="H690" s="243"/>
    </row>
    <row r="691" customFormat="false" ht="13.8" hidden="false" customHeight="false" outlineLevel="0" collapsed="false">
      <c r="B691" s="243"/>
      <c r="C691" s="243"/>
      <c r="D691" s="243"/>
      <c r="E691" s="243"/>
      <c r="F691" s="243"/>
      <c r="G691" s="243"/>
      <c r="H691" s="243"/>
    </row>
    <row r="692" customFormat="false" ht="13.8" hidden="false" customHeight="false" outlineLevel="0" collapsed="false">
      <c r="B692" s="243"/>
      <c r="C692" s="243"/>
      <c r="D692" s="243"/>
      <c r="E692" s="243"/>
      <c r="F692" s="243"/>
      <c r="G692" s="243"/>
      <c r="H692" s="243"/>
    </row>
    <row r="693" customFormat="false" ht="13.8" hidden="false" customHeight="false" outlineLevel="0" collapsed="false">
      <c r="B693" s="243"/>
      <c r="C693" s="243"/>
      <c r="D693" s="243"/>
      <c r="E693" s="243"/>
      <c r="F693" s="243"/>
      <c r="G693" s="243"/>
      <c r="H693" s="243"/>
    </row>
    <row r="694" customFormat="false" ht="13.8" hidden="false" customHeight="false" outlineLevel="0" collapsed="false">
      <c r="B694" s="243"/>
      <c r="C694" s="243"/>
      <c r="D694" s="243"/>
      <c r="E694" s="243"/>
      <c r="F694" s="243"/>
      <c r="G694" s="243"/>
      <c r="H694" s="243"/>
    </row>
    <row r="695" customFormat="false" ht="13.8" hidden="false" customHeight="false" outlineLevel="0" collapsed="false">
      <c r="B695" s="243"/>
      <c r="C695" s="243"/>
      <c r="D695" s="243"/>
      <c r="E695" s="243"/>
      <c r="F695" s="243"/>
      <c r="G695" s="243"/>
      <c r="H695" s="243"/>
    </row>
    <row r="696" customFormat="false" ht="13.8" hidden="false" customHeight="false" outlineLevel="0" collapsed="false">
      <c r="B696" s="243"/>
      <c r="C696" s="243"/>
      <c r="D696" s="243"/>
      <c r="E696" s="243"/>
      <c r="F696" s="243"/>
      <c r="G696" s="243"/>
      <c r="H696" s="243"/>
    </row>
    <row r="697" customFormat="false" ht="13.8" hidden="false" customHeight="false" outlineLevel="0" collapsed="false">
      <c r="B697" s="243"/>
      <c r="C697" s="243"/>
      <c r="D697" s="243"/>
      <c r="E697" s="243"/>
      <c r="F697" s="243"/>
      <c r="G697" s="243"/>
      <c r="H697" s="243"/>
    </row>
    <row r="698" customFormat="false" ht="13.8" hidden="false" customHeight="false" outlineLevel="0" collapsed="false">
      <c r="B698" s="243"/>
      <c r="C698" s="243"/>
      <c r="D698" s="243"/>
      <c r="E698" s="243"/>
      <c r="F698" s="243"/>
      <c r="G698" s="243"/>
      <c r="H698" s="243"/>
    </row>
    <row r="699" customFormat="false" ht="13.8" hidden="false" customHeight="false" outlineLevel="0" collapsed="false">
      <c r="B699" s="243"/>
      <c r="C699" s="243"/>
      <c r="D699" s="243"/>
      <c r="E699" s="243"/>
      <c r="F699" s="243"/>
      <c r="G699" s="243"/>
      <c r="H699" s="243"/>
    </row>
    <row r="700" customFormat="false" ht="13.8" hidden="false" customHeight="false" outlineLevel="0" collapsed="false">
      <c r="B700" s="243"/>
      <c r="C700" s="243"/>
      <c r="D700" s="243"/>
      <c r="E700" s="243"/>
      <c r="F700" s="243"/>
      <c r="G700" s="243"/>
      <c r="H700" s="243"/>
    </row>
    <row r="701" customFormat="false" ht="13.8" hidden="false" customHeight="false" outlineLevel="0" collapsed="false">
      <c r="B701" s="243"/>
      <c r="C701" s="243"/>
      <c r="D701" s="243"/>
      <c r="E701" s="243"/>
      <c r="F701" s="243"/>
      <c r="G701" s="243"/>
      <c r="H701" s="243"/>
    </row>
    <row r="702" customFormat="false" ht="13.8" hidden="false" customHeight="false" outlineLevel="0" collapsed="false">
      <c r="B702" s="243"/>
      <c r="C702" s="243"/>
      <c r="D702" s="243"/>
      <c r="E702" s="243"/>
      <c r="F702" s="243"/>
      <c r="G702" s="243"/>
      <c r="H702" s="243"/>
    </row>
    <row r="703" customFormat="false" ht="13.8" hidden="false" customHeight="false" outlineLevel="0" collapsed="false">
      <c r="B703" s="243"/>
      <c r="C703" s="243"/>
      <c r="D703" s="243"/>
      <c r="E703" s="243"/>
      <c r="F703" s="243"/>
      <c r="G703" s="243"/>
      <c r="H703" s="243"/>
    </row>
    <row r="704" customFormat="false" ht="13.8" hidden="false" customHeight="false" outlineLevel="0" collapsed="false">
      <c r="B704" s="243"/>
      <c r="C704" s="243"/>
      <c r="D704" s="243"/>
      <c r="E704" s="243"/>
      <c r="F704" s="243"/>
      <c r="G704" s="243"/>
      <c r="H704" s="243"/>
    </row>
    <row r="705" customFormat="false" ht="13.8" hidden="false" customHeight="false" outlineLevel="0" collapsed="false">
      <c r="B705" s="243"/>
      <c r="C705" s="243"/>
      <c r="D705" s="243"/>
      <c r="E705" s="243"/>
      <c r="F705" s="243"/>
      <c r="G705" s="243"/>
      <c r="H705" s="243"/>
    </row>
    <row r="706" customFormat="false" ht="13.8" hidden="false" customHeight="false" outlineLevel="0" collapsed="false">
      <c r="B706" s="243"/>
      <c r="C706" s="243"/>
      <c r="D706" s="243"/>
      <c r="E706" s="243"/>
      <c r="F706" s="243"/>
      <c r="G706" s="243"/>
      <c r="H706" s="243"/>
    </row>
    <row r="707" customFormat="false" ht="13.8" hidden="false" customHeight="false" outlineLevel="0" collapsed="false">
      <c r="B707" s="243"/>
      <c r="C707" s="243"/>
      <c r="D707" s="243"/>
      <c r="E707" s="243"/>
      <c r="F707" s="243"/>
      <c r="G707" s="243"/>
      <c r="H707" s="243"/>
    </row>
    <row r="708" customFormat="false" ht="13.8" hidden="false" customHeight="false" outlineLevel="0" collapsed="false">
      <c r="B708" s="243"/>
      <c r="C708" s="243"/>
      <c r="D708" s="243"/>
      <c r="E708" s="243"/>
      <c r="F708" s="243"/>
      <c r="G708" s="243"/>
      <c r="H708" s="243"/>
    </row>
    <row r="709" customFormat="false" ht="13.8" hidden="false" customHeight="false" outlineLevel="0" collapsed="false">
      <c r="B709" s="243"/>
      <c r="C709" s="243"/>
      <c r="D709" s="243"/>
      <c r="E709" s="243"/>
      <c r="F709" s="243"/>
      <c r="G709" s="243"/>
      <c r="H709" s="243"/>
    </row>
    <row r="710" customFormat="false" ht="13.8" hidden="false" customHeight="false" outlineLevel="0" collapsed="false">
      <c r="B710" s="243"/>
      <c r="C710" s="243"/>
      <c r="D710" s="243"/>
      <c r="E710" s="243"/>
      <c r="F710" s="243"/>
      <c r="G710" s="243"/>
      <c r="H710" s="243"/>
    </row>
    <row r="711" customFormat="false" ht="13.8" hidden="false" customHeight="false" outlineLevel="0" collapsed="false">
      <c r="B711" s="243"/>
      <c r="C711" s="243"/>
      <c r="D711" s="243"/>
      <c r="E711" s="243"/>
      <c r="F711" s="243"/>
      <c r="G711" s="243"/>
      <c r="H711" s="243"/>
    </row>
    <row r="712" customFormat="false" ht="13.8" hidden="false" customHeight="false" outlineLevel="0" collapsed="false">
      <c r="B712" s="243"/>
      <c r="C712" s="243"/>
      <c r="D712" s="243"/>
      <c r="E712" s="243"/>
      <c r="F712" s="243"/>
      <c r="G712" s="243"/>
      <c r="H712" s="243"/>
    </row>
    <row r="713" customFormat="false" ht="13.8" hidden="false" customHeight="false" outlineLevel="0" collapsed="false">
      <c r="B713" s="243"/>
      <c r="C713" s="243"/>
      <c r="D713" s="243"/>
      <c r="E713" s="243"/>
      <c r="F713" s="243"/>
      <c r="G713" s="243"/>
      <c r="H713" s="243"/>
    </row>
    <row r="714" customFormat="false" ht="13.8" hidden="false" customHeight="false" outlineLevel="0" collapsed="false">
      <c r="B714" s="243"/>
      <c r="C714" s="243"/>
      <c r="D714" s="243"/>
      <c r="E714" s="243"/>
      <c r="F714" s="243"/>
      <c r="G714" s="243"/>
      <c r="H714" s="243"/>
    </row>
    <row r="715" customFormat="false" ht="13.8" hidden="false" customHeight="false" outlineLevel="0" collapsed="false">
      <c r="B715" s="243"/>
      <c r="C715" s="243"/>
      <c r="D715" s="243"/>
      <c r="E715" s="243"/>
      <c r="F715" s="243"/>
      <c r="G715" s="243"/>
      <c r="H715" s="243"/>
    </row>
    <row r="716" customFormat="false" ht="13.8" hidden="false" customHeight="false" outlineLevel="0" collapsed="false">
      <c r="B716" s="243"/>
      <c r="C716" s="243"/>
      <c r="D716" s="243"/>
      <c r="E716" s="243"/>
      <c r="F716" s="243"/>
      <c r="G716" s="243"/>
      <c r="H716" s="243"/>
    </row>
    <row r="717" customFormat="false" ht="13.8" hidden="false" customHeight="false" outlineLevel="0" collapsed="false">
      <c r="B717" s="243"/>
      <c r="C717" s="243"/>
      <c r="D717" s="243"/>
      <c r="E717" s="243"/>
      <c r="F717" s="243"/>
      <c r="G717" s="243"/>
      <c r="H717" s="243"/>
    </row>
    <row r="718" customFormat="false" ht="13.8" hidden="false" customHeight="false" outlineLevel="0" collapsed="false">
      <c r="B718" s="243"/>
      <c r="C718" s="243"/>
      <c r="D718" s="243"/>
      <c r="E718" s="243"/>
      <c r="F718" s="243"/>
      <c r="G718" s="243"/>
      <c r="H718" s="243"/>
    </row>
    <row r="719" customFormat="false" ht="13.8" hidden="false" customHeight="false" outlineLevel="0" collapsed="false">
      <c r="B719" s="243"/>
      <c r="C719" s="243"/>
      <c r="D719" s="243"/>
      <c r="E719" s="243"/>
      <c r="F719" s="243"/>
      <c r="G719" s="243"/>
      <c r="H719" s="243"/>
    </row>
    <row r="720" customFormat="false" ht="13.8" hidden="false" customHeight="false" outlineLevel="0" collapsed="false">
      <c r="B720" s="243"/>
      <c r="C720" s="243"/>
      <c r="D720" s="243"/>
      <c r="E720" s="243"/>
      <c r="F720" s="243"/>
      <c r="G720" s="243"/>
      <c r="H720" s="243"/>
    </row>
    <row r="721" customFormat="false" ht="13.8" hidden="false" customHeight="false" outlineLevel="0" collapsed="false">
      <c r="B721" s="243"/>
      <c r="C721" s="243"/>
      <c r="D721" s="243"/>
      <c r="E721" s="243"/>
      <c r="F721" s="243"/>
      <c r="G721" s="243"/>
      <c r="H721" s="243"/>
    </row>
    <row r="722" customFormat="false" ht="13.8" hidden="false" customHeight="false" outlineLevel="0" collapsed="false">
      <c r="B722" s="243"/>
      <c r="C722" s="243"/>
      <c r="D722" s="243"/>
      <c r="E722" s="243"/>
      <c r="F722" s="243"/>
      <c r="G722" s="243"/>
      <c r="H722" s="243"/>
    </row>
    <row r="723" customFormat="false" ht="13.8" hidden="false" customHeight="false" outlineLevel="0" collapsed="false">
      <c r="B723" s="243"/>
      <c r="C723" s="243"/>
      <c r="D723" s="243"/>
      <c r="E723" s="243"/>
      <c r="F723" s="243"/>
      <c r="G723" s="243"/>
      <c r="H723" s="243"/>
    </row>
    <row r="724" customFormat="false" ht="13.8" hidden="false" customHeight="false" outlineLevel="0" collapsed="false">
      <c r="B724" s="243"/>
      <c r="C724" s="243"/>
      <c r="D724" s="243"/>
      <c r="E724" s="243"/>
      <c r="F724" s="243"/>
      <c r="G724" s="243"/>
      <c r="H724" s="243"/>
    </row>
    <row r="725" customFormat="false" ht="13.8" hidden="false" customHeight="false" outlineLevel="0" collapsed="false">
      <c r="B725" s="243"/>
      <c r="C725" s="243"/>
      <c r="D725" s="243"/>
      <c r="E725" s="243"/>
      <c r="F725" s="243"/>
      <c r="G725" s="243"/>
      <c r="H725" s="243"/>
    </row>
    <row r="726" customFormat="false" ht="13.8" hidden="false" customHeight="false" outlineLevel="0" collapsed="false">
      <c r="B726" s="243"/>
      <c r="C726" s="243"/>
      <c r="D726" s="243"/>
      <c r="E726" s="243"/>
      <c r="F726" s="243"/>
      <c r="G726" s="243"/>
      <c r="H726" s="243"/>
    </row>
    <row r="727" customFormat="false" ht="13.8" hidden="false" customHeight="false" outlineLevel="0" collapsed="false">
      <c r="B727" s="243"/>
      <c r="C727" s="243"/>
      <c r="D727" s="243"/>
      <c r="E727" s="243"/>
      <c r="F727" s="243"/>
      <c r="G727" s="243"/>
      <c r="H727" s="243"/>
    </row>
    <row r="728" customFormat="false" ht="13.8" hidden="false" customHeight="false" outlineLevel="0" collapsed="false">
      <c r="B728" s="243"/>
      <c r="C728" s="243"/>
      <c r="D728" s="243"/>
      <c r="E728" s="243"/>
      <c r="F728" s="243"/>
      <c r="G728" s="243"/>
      <c r="H728" s="243"/>
    </row>
    <row r="729" customFormat="false" ht="13.8" hidden="false" customHeight="false" outlineLevel="0" collapsed="false">
      <c r="B729" s="243"/>
      <c r="C729" s="243"/>
      <c r="D729" s="243"/>
      <c r="E729" s="243"/>
      <c r="F729" s="243"/>
      <c r="G729" s="243"/>
      <c r="H729" s="243"/>
    </row>
    <row r="730" customFormat="false" ht="13.8" hidden="false" customHeight="false" outlineLevel="0" collapsed="false">
      <c r="B730" s="243"/>
      <c r="C730" s="243"/>
      <c r="D730" s="243"/>
      <c r="E730" s="243"/>
      <c r="F730" s="243"/>
      <c r="G730" s="243"/>
      <c r="H730" s="243"/>
    </row>
    <row r="731" customFormat="false" ht="13.8" hidden="false" customHeight="false" outlineLevel="0" collapsed="false">
      <c r="B731" s="243"/>
      <c r="C731" s="243"/>
      <c r="D731" s="243"/>
      <c r="E731" s="243"/>
      <c r="F731" s="243"/>
      <c r="G731" s="243"/>
      <c r="H731" s="243"/>
    </row>
    <row r="732" customFormat="false" ht="13.8" hidden="false" customHeight="false" outlineLevel="0" collapsed="false">
      <c r="B732" s="243"/>
      <c r="C732" s="243"/>
      <c r="D732" s="243"/>
      <c r="E732" s="243"/>
      <c r="F732" s="243"/>
      <c r="G732" s="243"/>
      <c r="H732" s="243"/>
    </row>
    <row r="733" customFormat="false" ht="13.8" hidden="false" customHeight="false" outlineLevel="0" collapsed="false">
      <c r="B733" s="243"/>
      <c r="C733" s="243"/>
      <c r="D733" s="243"/>
      <c r="E733" s="243"/>
      <c r="F733" s="243"/>
      <c r="G733" s="243"/>
      <c r="H733" s="243"/>
    </row>
    <row r="734" customFormat="false" ht="13.8" hidden="false" customHeight="false" outlineLevel="0" collapsed="false">
      <c r="B734" s="243"/>
      <c r="C734" s="243"/>
      <c r="D734" s="243"/>
      <c r="E734" s="243"/>
      <c r="F734" s="243"/>
      <c r="G734" s="243"/>
      <c r="H734" s="243"/>
    </row>
    <row r="735" customFormat="false" ht="13.8" hidden="false" customHeight="false" outlineLevel="0" collapsed="false">
      <c r="B735" s="243"/>
      <c r="C735" s="243"/>
      <c r="D735" s="243"/>
      <c r="E735" s="243"/>
      <c r="F735" s="243"/>
      <c r="G735" s="243"/>
      <c r="H735" s="243"/>
    </row>
    <row r="736" customFormat="false" ht="13.8" hidden="false" customHeight="false" outlineLevel="0" collapsed="false">
      <c r="B736" s="243"/>
      <c r="C736" s="243"/>
      <c r="D736" s="243"/>
      <c r="E736" s="243"/>
      <c r="F736" s="243"/>
      <c r="G736" s="243"/>
      <c r="H736" s="243"/>
    </row>
    <row r="737" customFormat="false" ht="13.8" hidden="false" customHeight="false" outlineLevel="0" collapsed="false">
      <c r="B737" s="243"/>
      <c r="C737" s="243"/>
      <c r="D737" s="243"/>
      <c r="E737" s="243"/>
      <c r="F737" s="243"/>
      <c r="G737" s="243"/>
      <c r="H737" s="243"/>
    </row>
    <row r="738" customFormat="false" ht="13.8" hidden="false" customHeight="false" outlineLevel="0" collapsed="false">
      <c r="B738" s="243"/>
      <c r="C738" s="243"/>
      <c r="D738" s="243"/>
      <c r="E738" s="243"/>
      <c r="F738" s="243"/>
      <c r="G738" s="243"/>
      <c r="H738" s="243"/>
    </row>
    <row r="739" customFormat="false" ht="13.8" hidden="false" customHeight="false" outlineLevel="0" collapsed="false">
      <c r="B739" s="243"/>
      <c r="C739" s="243"/>
      <c r="D739" s="243"/>
      <c r="E739" s="243"/>
      <c r="F739" s="243"/>
      <c r="G739" s="243"/>
      <c r="H739" s="243"/>
    </row>
    <row r="740" customFormat="false" ht="13.8" hidden="false" customHeight="false" outlineLevel="0" collapsed="false">
      <c r="B740" s="243"/>
      <c r="C740" s="243"/>
      <c r="D740" s="243"/>
      <c r="E740" s="243"/>
      <c r="F740" s="243"/>
      <c r="G740" s="243"/>
      <c r="H740" s="243"/>
    </row>
    <row r="741" customFormat="false" ht="13.8" hidden="false" customHeight="false" outlineLevel="0" collapsed="false">
      <c r="B741" s="243"/>
      <c r="C741" s="243"/>
      <c r="D741" s="243"/>
      <c r="E741" s="243"/>
      <c r="F741" s="243"/>
      <c r="G741" s="243"/>
      <c r="H741" s="243"/>
    </row>
    <row r="742" customFormat="false" ht="13.8" hidden="false" customHeight="false" outlineLevel="0" collapsed="false">
      <c r="B742" s="243"/>
      <c r="C742" s="243"/>
      <c r="D742" s="243"/>
      <c r="E742" s="243"/>
      <c r="F742" s="243"/>
      <c r="G742" s="243"/>
      <c r="H742" s="243"/>
    </row>
    <row r="743" customFormat="false" ht="13.8" hidden="false" customHeight="false" outlineLevel="0" collapsed="false">
      <c r="B743" s="243"/>
      <c r="C743" s="243"/>
      <c r="D743" s="243"/>
      <c r="E743" s="243"/>
      <c r="F743" s="243"/>
      <c r="G743" s="243"/>
      <c r="H743" s="243"/>
    </row>
    <row r="744" customFormat="false" ht="13.8" hidden="false" customHeight="false" outlineLevel="0" collapsed="false">
      <c r="B744" s="243"/>
      <c r="C744" s="243"/>
      <c r="D744" s="243"/>
      <c r="E744" s="243"/>
      <c r="F744" s="243"/>
      <c r="G744" s="243"/>
      <c r="H744" s="243"/>
    </row>
    <row r="745" customFormat="false" ht="13.8" hidden="false" customHeight="false" outlineLevel="0" collapsed="false">
      <c r="B745" s="243"/>
      <c r="C745" s="243"/>
      <c r="D745" s="243"/>
      <c r="E745" s="243"/>
      <c r="F745" s="243"/>
      <c r="G745" s="243"/>
      <c r="H745" s="243"/>
    </row>
    <row r="746" customFormat="false" ht="13.8" hidden="false" customHeight="false" outlineLevel="0" collapsed="false">
      <c r="B746" s="243"/>
      <c r="C746" s="243"/>
      <c r="D746" s="243"/>
      <c r="E746" s="243"/>
      <c r="F746" s="243"/>
      <c r="G746" s="243"/>
      <c r="H746" s="243"/>
    </row>
    <row r="747" customFormat="false" ht="13.8" hidden="false" customHeight="false" outlineLevel="0" collapsed="false">
      <c r="B747" s="243"/>
      <c r="C747" s="243"/>
      <c r="D747" s="243"/>
      <c r="E747" s="243"/>
      <c r="F747" s="243"/>
      <c r="G747" s="243"/>
      <c r="H747" s="243"/>
    </row>
    <row r="748" customFormat="false" ht="13.8" hidden="false" customHeight="false" outlineLevel="0" collapsed="false">
      <c r="B748" s="243"/>
      <c r="C748" s="243"/>
      <c r="D748" s="243"/>
      <c r="E748" s="243"/>
      <c r="F748" s="243"/>
      <c r="G748" s="243"/>
      <c r="H748" s="243"/>
    </row>
    <row r="749" customFormat="false" ht="13.8" hidden="false" customHeight="false" outlineLevel="0" collapsed="false">
      <c r="B749" s="243"/>
      <c r="C749" s="243"/>
      <c r="D749" s="243"/>
      <c r="E749" s="243"/>
      <c r="F749" s="243"/>
      <c r="G749" s="243"/>
      <c r="H749" s="243"/>
    </row>
    <row r="750" customFormat="false" ht="13.8" hidden="false" customHeight="false" outlineLevel="0" collapsed="false">
      <c r="B750" s="243"/>
      <c r="C750" s="243"/>
      <c r="D750" s="243"/>
      <c r="E750" s="243"/>
      <c r="F750" s="243"/>
      <c r="G750" s="243"/>
      <c r="H750" s="243"/>
    </row>
    <row r="751" customFormat="false" ht="13.8" hidden="false" customHeight="false" outlineLevel="0" collapsed="false">
      <c r="B751" s="243"/>
      <c r="C751" s="243"/>
      <c r="D751" s="243"/>
      <c r="E751" s="243"/>
      <c r="F751" s="243"/>
      <c r="G751" s="243"/>
      <c r="H751" s="243"/>
    </row>
    <row r="752" customFormat="false" ht="13.8" hidden="false" customHeight="false" outlineLevel="0" collapsed="false">
      <c r="B752" s="243"/>
      <c r="C752" s="243"/>
      <c r="D752" s="243"/>
      <c r="E752" s="243"/>
      <c r="F752" s="243"/>
      <c r="G752" s="243"/>
      <c r="H752" s="243"/>
    </row>
    <row r="753" customFormat="false" ht="13.8" hidden="false" customHeight="false" outlineLevel="0" collapsed="false">
      <c r="B753" s="243"/>
      <c r="C753" s="243"/>
      <c r="D753" s="243"/>
      <c r="E753" s="243"/>
      <c r="F753" s="243"/>
      <c r="G753" s="243"/>
      <c r="H753" s="243"/>
    </row>
    <row r="754" customFormat="false" ht="13.8" hidden="false" customHeight="false" outlineLevel="0" collapsed="false">
      <c r="B754" s="243"/>
      <c r="C754" s="243"/>
      <c r="D754" s="243"/>
      <c r="E754" s="243"/>
      <c r="F754" s="243"/>
      <c r="G754" s="243"/>
      <c r="H754" s="243"/>
    </row>
    <row r="755" customFormat="false" ht="13.8" hidden="false" customHeight="false" outlineLevel="0" collapsed="false">
      <c r="B755" s="243"/>
      <c r="C755" s="243"/>
      <c r="D755" s="243"/>
      <c r="E755" s="243"/>
      <c r="F755" s="243"/>
      <c r="G755" s="243"/>
      <c r="H755" s="243"/>
    </row>
    <row r="756" customFormat="false" ht="13.8" hidden="false" customHeight="false" outlineLevel="0" collapsed="false">
      <c r="B756" s="243"/>
      <c r="C756" s="243"/>
      <c r="D756" s="243"/>
      <c r="E756" s="243"/>
      <c r="F756" s="243"/>
      <c r="G756" s="243"/>
      <c r="H756" s="243"/>
    </row>
    <row r="757" customFormat="false" ht="13.8" hidden="false" customHeight="false" outlineLevel="0" collapsed="false">
      <c r="B757" s="243"/>
      <c r="C757" s="243"/>
      <c r="D757" s="243"/>
      <c r="E757" s="243"/>
      <c r="F757" s="243"/>
      <c r="G757" s="243"/>
      <c r="H757" s="243"/>
    </row>
    <row r="758" customFormat="false" ht="13.8" hidden="false" customHeight="false" outlineLevel="0" collapsed="false">
      <c r="B758" s="243"/>
      <c r="C758" s="243"/>
      <c r="D758" s="243"/>
      <c r="E758" s="243"/>
      <c r="F758" s="243"/>
      <c r="G758" s="243"/>
      <c r="H758" s="243"/>
    </row>
    <row r="759" customFormat="false" ht="13.8" hidden="false" customHeight="false" outlineLevel="0" collapsed="false">
      <c r="B759" s="243"/>
      <c r="C759" s="243"/>
      <c r="D759" s="243"/>
      <c r="E759" s="243"/>
      <c r="F759" s="243"/>
      <c r="G759" s="243"/>
      <c r="H759" s="243"/>
    </row>
    <row r="760" customFormat="false" ht="13.8" hidden="false" customHeight="false" outlineLevel="0" collapsed="false">
      <c r="B760" s="243"/>
      <c r="C760" s="243"/>
      <c r="D760" s="243"/>
      <c r="E760" s="243"/>
      <c r="F760" s="243"/>
      <c r="G760" s="243"/>
      <c r="H760" s="243"/>
    </row>
    <row r="761" customFormat="false" ht="13.8" hidden="false" customHeight="false" outlineLevel="0" collapsed="false">
      <c r="B761" s="243"/>
      <c r="C761" s="243"/>
      <c r="D761" s="243"/>
      <c r="E761" s="243"/>
      <c r="F761" s="243"/>
      <c r="G761" s="243"/>
      <c r="H761" s="243"/>
    </row>
    <row r="762" customFormat="false" ht="13.8" hidden="false" customHeight="false" outlineLevel="0" collapsed="false">
      <c r="B762" s="243"/>
      <c r="C762" s="243"/>
      <c r="D762" s="243"/>
      <c r="E762" s="243"/>
      <c r="F762" s="243"/>
      <c r="G762" s="243"/>
      <c r="H762" s="243"/>
    </row>
    <row r="763" customFormat="false" ht="13.8" hidden="false" customHeight="false" outlineLevel="0" collapsed="false">
      <c r="B763" s="243"/>
      <c r="C763" s="243"/>
      <c r="D763" s="243"/>
      <c r="E763" s="243"/>
      <c r="F763" s="243"/>
      <c r="G763" s="243"/>
      <c r="H763" s="243"/>
    </row>
    <row r="764" customFormat="false" ht="13.8" hidden="false" customHeight="false" outlineLevel="0" collapsed="false">
      <c r="B764" s="243"/>
      <c r="C764" s="243"/>
      <c r="D764" s="243"/>
      <c r="E764" s="243"/>
      <c r="F764" s="243"/>
      <c r="G764" s="243"/>
      <c r="H764" s="243"/>
    </row>
    <row r="765" customFormat="false" ht="13.8" hidden="false" customHeight="false" outlineLevel="0" collapsed="false">
      <c r="B765" s="243"/>
      <c r="C765" s="243"/>
      <c r="D765" s="243"/>
      <c r="E765" s="243"/>
      <c r="F765" s="243"/>
      <c r="G765" s="243"/>
      <c r="H765" s="243"/>
    </row>
    <row r="766" customFormat="false" ht="13.8" hidden="false" customHeight="false" outlineLevel="0" collapsed="false">
      <c r="B766" s="243"/>
      <c r="C766" s="243"/>
      <c r="D766" s="243"/>
      <c r="E766" s="243"/>
      <c r="F766" s="243"/>
      <c r="G766" s="243"/>
      <c r="H766" s="243"/>
    </row>
    <row r="767" customFormat="false" ht="13.8" hidden="false" customHeight="false" outlineLevel="0" collapsed="false">
      <c r="B767" s="243"/>
      <c r="C767" s="243"/>
      <c r="D767" s="243"/>
      <c r="E767" s="243"/>
      <c r="F767" s="243"/>
      <c r="G767" s="243"/>
      <c r="H767" s="243"/>
    </row>
    <row r="768" customFormat="false" ht="13.8" hidden="false" customHeight="false" outlineLevel="0" collapsed="false">
      <c r="B768" s="243"/>
      <c r="C768" s="243"/>
      <c r="D768" s="243"/>
      <c r="E768" s="243"/>
      <c r="F768" s="243"/>
      <c r="G768" s="243"/>
      <c r="H768" s="243"/>
    </row>
    <row r="769" customFormat="false" ht="13.8" hidden="false" customHeight="false" outlineLevel="0" collapsed="false">
      <c r="B769" s="243"/>
      <c r="C769" s="243"/>
      <c r="D769" s="243"/>
      <c r="E769" s="243"/>
      <c r="F769" s="243"/>
      <c r="G769" s="243"/>
      <c r="H769" s="243"/>
    </row>
    <row r="770" customFormat="false" ht="13.8" hidden="false" customHeight="false" outlineLevel="0" collapsed="false">
      <c r="B770" s="243"/>
      <c r="C770" s="243"/>
      <c r="D770" s="243"/>
      <c r="E770" s="243"/>
      <c r="F770" s="243"/>
      <c r="G770" s="243"/>
      <c r="H770" s="243"/>
    </row>
    <row r="771" customFormat="false" ht="13.8" hidden="false" customHeight="false" outlineLevel="0" collapsed="false">
      <c r="B771" s="243"/>
      <c r="C771" s="243"/>
      <c r="D771" s="243"/>
      <c r="E771" s="243"/>
      <c r="F771" s="243"/>
      <c r="G771" s="243"/>
      <c r="H771" s="243"/>
    </row>
    <row r="772" customFormat="false" ht="13.8" hidden="false" customHeight="false" outlineLevel="0" collapsed="false">
      <c r="B772" s="243"/>
      <c r="C772" s="243"/>
      <c r="D772" s="243"/>
      <c r="E772" s="243"/>
      <c r="F772" s="243"/>
      <c r="G772" s="243"/>
      <c r="H772" s="243"/>
    </row>
    <row r="773" customFormat="false" ht="13.8" hidden="false" customHeight="false" outlineLevel="0" collapsed="false">
      <c r="B773" s="243"/>
      <c r="C773" s="243"/>
      <c r="D773" s="243"/>
      <c r="E773" s="243"/>
      <c r="F773" s="243"/>
      <c r="G773" s="243"/>
      <c r="H773" s="243"/>
    </row>
    <row r="774" customFormat="false" ht="13.8" hidden="false" customHeight="false" outlineLevel="0" collapsed="false">
      <c r="B774" s="243"/>
      <c r="C774" s="243"/>
      <c r="D774" s="243"/>
      <c r="E774" s="243"/>
      <c r="F774" s="243"/>
      <c r="G774" s="243"/>
      <c r="H774" s="243"/>
    </row>
    <row r="775" customFormat="false" ht="13.8" hidden="false" customHeight="false" outlineLevel="0" collapsed="false">
      <c r="B775" s="243"/>
      <c r="C775" s="243"/>
      <c r="D775" s="243"/>
      <c r="E775" s="243"/>
      <c r="F775" s="243"/>
      <c r="G775" s="243"/>
      <c r="H775" s="243"/>
    </row>
    <row r="776" customFormat="false" ht="13.8" hidden="false" customHeight="false" outlineLevel="0" collapsed="false">
      <c r="B776" s="243"/>
      <c r="C776" s="243"/>
      <c r="D776" s="243"/>
      <c r="E776" s="243"/>
      <c r="F776" s="243"/>
      <c r="G776" s="243"/>
      <c r="H776" s="243"/>
    </row>
    <row r="777" customFormat="false" ht="13.8" hidden="false" customHeight="false" outlineLevel="0" collapsed="false">
      <c r="B777" s="243"/>
      <c r="C777" s="243"/>
      <c r="D777" s="243"/>
      <c r="E777" s="243"/>
      <c r="F777" s="243"/>
      <c r="G777" s="243"/>
      <c r="H777" s="243"/>
    </row>
    <row r="778" customFormat="false" ht="13.8" hidden="false" customHeight="false" outlineLevel="0" collapsed="false">
      <c r="B778" s="243"/>
      <c r="C778" s="243"/>
      <c r="D778" s="243"/>
      <c r="E778" s="243"/>
      <c r="F778" s="243"/>
      <c r="G778" s="243"/>
      <c r="H778" s="243"/>
    </row>
    <row r="779" customFormat="false" ht="13.8" hidden="false" customHeight="false" outlineLevel="0" collapsed="false">
      <c r="B779" s="243"/>
      <c r="C779" s="243"/>
      <c r="D779" s="243"/>
      <c r="E779" s="243"/>
      <c r="F779" s="243"/>
      <c r="G779" s="243"/>
      <c r="H779" s="243"/>
    </row>
    <row r="780" customFormat="false" ht="13.8" hidden="false" customHeight="false" outlineLevel="0" collapsed="false">
      <c r="B780" s="243"/>
      <c r="C780" s="243"/>
      <c r="D780" s="243"/>
      <c r="E780" s="243"/>
      <c r="F780" s="243"/>
      <c r="G780" s="243"/>
      <c r="H780" s="243"/>
    </row>
    <row r="781" customFormat="false" ht="13.8" hidden="false" customHeight="false" outlineLevel="0" collapsed="false">
      <c r="B781" s="243"/>
      <c r="C781" s="243"/>
      <c r="D781" s="243"/>
      <c r="E781" s="243"/>
      <c r="F781" s="243"/>
      <c r="G781" s="243"/>
      <c r="H781" s="243"/>
    </row>
    <row r="782" customFormat="false" ht="13.8" hidden="false" customHeight="false" outlineLevel="0" collapsed="false">
      <c r="B782" s="243"/>
      <c r="C782" s="243"/>
      <c r="D782" s="243"/>
      <c r="E782" s="243"/>
      <c r="F782" s="243"/>
      <c r="G782" s="243"/>
      <c r="H782" s="243"/>
    </row>
    <row r="783" customFormat="false" ht="13.8" hidden="false" customHeight="false" outlineLevel="0" collapsed="false">
      <c r="B783" s="243"/>
      <c r="C783" s="243"/>
      <c r="D783" s="243"/>
      <c r="E783" s="243"/>
      <c r="F783" s="243"/>
      <c r="G783" s="243"/>
      <c r="H783" s="243"/>
    </row>
    <row r="784" customFormat="false" ht="13.8" hidden="false" customHeight="false" outlineLevel="0" collapsed="false">
      <c r="B784" s="243"/>
      <c r="C784" s="243"/>
      <c r="D784" s="243"/>
      <c r="E784" s="243"/>
      <c r="F784" s="243"/>
      <c r="G784" s="243"/>
      <c r="H784" s="243"/>
    </row>
    <row r="785" customFormat="false" ht="13.8" hidden="false" customHeight="false" outlineLevel="0" collapsed="false">
      <c r="B785" s="243"/>
      <c r="C785" s="243"/>
      <c r="D785" s="243"/>
      <c r="E785" s="243"/>
      <c r="F785" s="243"/>
      <c r="G785" s="243"/>
      <c r="H785" s="243"/>
    </row>
    <row r="786" customFormat="false" ht="13.8" hidden="false" customHeight="false" outlineLevel="0" collapsed="false">
      <c r="B786" s="243"/>
      <c r="C786" s="243"/>
      <c r="D786" s="243"/>
      <c r="E786" s="243"/>
      <c r="F786" s="243"/>
      <c r="G786" s="243"/>
      <c r="H786" s="243"/>
    </row>
    <row r="787" customFormat="false" ht="13.8" hidden="false" customHeight="false" outlineLevel="0" collapsed="false">
      <c r="B787" s="243"/>
      <c r="C787" s="243"/>
      <c r="D787" s="243"/>
      <c r="E787" s="243"/>
      <c r="F787" s="243"/>
      <c r="G787" s="243"/>
      <c r="H787" s="243"/>
    </row>
    <row r="788" customFormat="false" ht="13.8" hidden="false" customHeight="false" outlineLevel="0" collapsed="false">
      <c r="B788" s="243"/>
      <c r="C788" s="243"/>
      <c r="D788" s="243"/>
      <c r="E788" s="243"/>
      <c r="F788" s="243"/>
      <c r="G788" s="243"/>
      <c r="H788" s="243"/>
    </row>
    <row r="789" customFormat="false" ht="13.8" hidden="false" customHeight="false" outlineLevel="0" collapsed="false">
      <c r="B789" s="243"/>
      <c r="C789" s="243"/>
      <c r="D789" s="243"/>
      <c r="E789" s="243"/>
      <c r="F789" s="243"/>
      <c r="G789" s="243"/>
      <c r="H789" s="243"/>
    </row>
    <row r="790" customFormat="false" ht="13.8" hidden="false" customHeight="false" outlineLevel="0" collapsed="false">
      <c r="B790" s="243"/>
      <c r="C790" s="243"/>
      <c r="D790" s="243"/>
      <c r="E790" s="243"/>
      <c r="F790" s="243"/>
      <c r="G790" s="243"/>
      <c r="H790" s="243"/>
    </row>
    <row r="791" customFormat="false" ht="13.8" hidden="false" customHeight="false" outlineLevel="0" collapsed="false">
      <c r="B791" s="243"/>
      <c r="C791" s="243"/>
      <c r="D791" s="243"/>
      <c r="E791" s="243"/>
      <c r="F791" s="243"/>
      <c r="G791" s="243"/>
      <c r="H791" s="243"/>
    </row>
    <row r="792" customFormat="false" ht="13.8" hidden="false" customHeight="false" outlineLevel="0" collapsed="false">
      <c r="B792" s="243"/>
      <c r="C792" s="243"/>
      <c r="D792" s="243"/>
      <c r="E792" s="243"/>
      <c r="F792" s="243"/>
      <c r="G792" s="243"/>
      <c r="H792" s="243"/>
    </row>
    <row r="793" customFormat="false" ht="13.8" hidden="false" customHeight="false" outlineLevel="0" collapsed="false">
      <c r="B793" s="243"/>
      <c r="C793" s="243"/>
      <c r="D793" s="243"/>
      <c r="E793" s="243"/>
      <c r="F793" s="243"/>
      <c r="G793" s="243"/>
      <c r="H793" s="243"/>
    </row>
    <row r="794" customFormat="false" ht="13.8" hidden="false" customHeight="false" outlineLevel="0" collapsed="false">
      <c r="B794" s="243"/>
      <c r="C794" s="243"/>
      <c r="D794" s="243"/>
      <c r="E794" s="243"/>
      <c r="F794" s="243"/>
      <c r="G794" s="243"/>
      <c r="H794" s="243"/>
    </row>
    <row r="795" customFormat="false" ht="13.8" hidden="false" customHeight="false" outlineLevel="0" collapsed="false">
      <c r="B795" s="243"/>
      <c r="C795" s="243"/>
      <c r="D795" s="243"/>
      <c r="E795" s="243"/>
      <c r="F795" s="243"/>
      <c r="G795" s="243"/>
      <c r="H795" s="243"/>
    </row>
    <row r="796" customFormat="false" ht="13.8" hidden="false" customHeight="false" outlineLevel="0" collapsed="false">
      <c r="B796" s="243"/>
      <c r="C796" s="243"/>
      <c r="D796" s="243"/>
      <c r="E796" s="243"/>
      <c r="F796" s="243"/>
      <c r="G796" s="243"/>
      <c r="H796" s="243"/>
    </row>
    <row r="797" customFormat="false" ht="13.8" hidden="false" customHeight="false" outlineLevel="0" collapsed="false">
      <c r="B797" s="243"/>
      <c r="C797" s="243"/>
      <c r="D797" s="243"/>
      <c r="E797" s="243"/>
      <c r="F797" s="243"/>
      <c r="G797" s="243"/>
      <c r="H797" s="243"/>
    </row>
    <row r="798" customFormat="false" ht="13.8" hidden="false" customHeight="false" outlineLevel="0" collapsed="false">
      <c r="B798" s="243"/>
      <c r="C798" s="243"/>
      <c r="D798" s="243"/>
      <c r="E798" s="243"/>
      <c r="F798" s="243"/>
      <c r="G798" s="243"/>
      <c r="H798" s="243"/>
    </row>
    <row r="799" customFormat="false" ht="13.8" hidden="false" customHeight="false" outlineLevel="0" collapsed="false">
      <c r="B799" s="243"/>
      <c r="C799" s="243"/>
      <c r="D799" s="243"/>
      <c r="E799" s="243"/>
      <c r="F799" s="243"/>
      <c r="G799" s="243"/>
      <c r="H799" s="243"/>
    </row>
    <row r="800" customFormat="false" ht="13.8" hidden="false" customHeight="false" outlineLevel="0" collapsed="false">
      <c r="B800" s="243"/>
      <c r="C800" s="243"/>
      <c r="D800" s="243"/>
      <c r="E800" s="243"/>
      <c r="F800" s="243"/>
      <c r="G800" s="243"/>
      <c r="H800" s="243"/>
    </row>
    <row r="801" customFormat="false" ht="13.8" hidden="false" customHeight="false" outlineLevel="0" collapsed="false">
      <c r="B801" s="243"/>
      <c r="C801" s="243"/>
      <c r="D801" s="243"/>
      <c r="E801" s="243"/>
      <c r="F801" s="243"/>
      <c r="G801" s="243"/>
      <c r="H801" s="243"/>
    </row>
    <row r="802" customFormat="false" ht="13.8" hidden="false" customHeight="false" outlineLevel="0" collapsed="false">
      <c r="B802" s="243"/>
      <c r="C802" s="243"/>
      <c r="D802" s="243"/>
      <c r="E802" s="243"/>
      <c r="F802" s="243"/>
      <c r="G802" s="243"/>
      <c r="H802" s="243"/>
    </row>
    <row r="803" customFormat="false" ht="13.8" hidden="false" customHeight="false" outlineLevel="0" collapsed="false">
      <c r="B803" s="243"/>
      <c r="C803" s="243"/>
      <c r="D803" s="243"/>
      <c r="E803" s="243"/>
      <c r="F803" s="243"/>
      <c r="G803" s="243"/>
      <c r="H803" s="243"/>
    </row>
    <row r="804" customFormat="false" ht="13.8" hidden="false" customHeight="false" outlineLevel="0" collapsed="false">
      <c r="B804" s="243"/>
      <c r="C804" s="243"/>
      <c r="D804" s="243"/>
      <c r="E804" s="243"/>
      <c r="F804" s="243"/>
      <c r="G804" s="243"/>
      <c r="H804" s="243"/>
    </row>
    <row r="805" customFormat="false" ht="13.8" hidden="false" customHeight="false" outlineLevel="0" collapsed="false">
      <c r="B805" s="243"/>
      <c r="C805" s="243"/>
      <c r="D805" s="243"/>
      <c r="E805" s="243"/>
      <c r="F805" s="243"/>
      <c r="G805" s="243"/>
      <c r="H805" s="243"/>
    </row>
    <row r="806" customFormat="false" ht="13.8" hidden="false" customHeight="false" outlineLevel="0" collapsed="false">
      <c r="B806" s="243"/>
      <c r="C806" s="243"/>
      <c r="D806" s="243"/>
      <c r="E806" s="243"/>
      <c r="F806" s="243"/>
      <c r="G806" s="243"/>
      <c r="H806" s="243"/>
    </row>
    <row r="807" customFormat="false" ht="13.8" hidden="false" customHeight="false" outlineLevel="0" collapsed="false">
      <c r="B807" s="243"/>
      <c r="C807" s="243"/>
      <c r="D807" s="243"/>
      <c r="E807" s="243"/>
      <c r="F807" s="243"/>
      <c r="G807" s="243"/>
      <c r="H807" s="243"/>
    </row>
    <row r="808" customFormat="false" ht="13.8" hidden="false" customHeight="false" outlineLevel="0" collapsed="false">
      <c r="B808" s="243"/>
      <c r="C808" s="243"/>
      <c r="D808" s="243"/>
      <c r="E808" s="243"/>
      <c r="F808" s="243"/>
      <c r="G808" s="243"/>
      <c r="H808" s="243"/>
    </row>
    <row r="809" customFormat="false" ht="13.8" hidden="false" customHeight="false" outlineLevel="0" collapsed="false">
      <c r="B809" s="243"/>
      <c r="C809" s="243"/>
      <c r="D809" s="243"/>
      <c r="E809" s="243"/>
      <c r="F809" s="243"/>
      <c r="G809" s="243"/>
      <c r="H809" s="243"/>
    </row>
    <row r="810" customFormat="false" ht="13.8" hidden="false" customHeight="false" outlineLevel="0" collapsed="false">
      <c r="B810" s="243"/>
      <c r="C810" s="243"/>
      <c r="D810" s="243"/>
      <c r="E810" s="243"/>
      <c r="F810" s="243"/>
      <c r="G810" s="243"/>
      <c r="H810" s="243"/>
    </row>
    <row r="811" customFormat="false" ht="13.8" hidden="false" customHeight="false" outlineLevel="0" collapsed="false">
      <c r="B811" s="243"/>
      <c r="C811" s="243"/>
      <c r="D811" s="243"/>
      <c r="E811" s="243"/>
      <c r="F811" s="243"/>
      <c r="G811" s="243"/>
      <c r="H811" s="243"/>
    </row>
    <row r="812" customFormat="false" ht="13.8" hidden="false" customHeight="false" outlineLevel="0" collapsed="false">
      <c r="B812" s="243"/>
      <c r="C812" s="243"/>
      <c r="D812" s="243"/>
      <c r="E812" s="243"/>
      <c r="F812" s="243"/>
      <c r="G812" s="243"/>
      <c r="H812" s="243"/>
    </row>
    <row r="813" customFormat="false" ht="13.8" hidden="false" customHeight="false" outlineLevel="0" collapsed="false">
      <c r="B813" s="243"/>
      <c r="C813" s="243"/>
      <c r="D813" s="243"/>
      <c r="E813" s="243"/>
      <c r="F813" s="243"/>
      <c r="G813" s="243"/>
      <c r="H813" s="243"/>
    </row>
    <row r="814" customFormat="false" ht="13.8" hidden="false" customHeight="false" outlineLevel="0" collapsed="false">
      <c r="B814" s="243"/>
      <c r="C814" s="243"/>
      <c r="D814" s="243"/>
      <c r="E814" s="243"/>
      <c r="F814" s="243"/>
      <c r="G814" s="243"/>
      <c r="H814" s="243"/>
    </row>
    <row r="815" customFormat="false" ht="13.8" hidden="false" customHeight="false" outlineLevel="0" collapsed="false">
      <c r="B815" s="243"/>
      <c r="C815" s="243"/>
      <c r="D815" s="243"/>
      <c r="E815" s="243"/>
      <c r="F815" s="243"/>
      <c r="G815" s="243"/>
      <c r="H815" s="243"/>
    </row>
    <row r="816" customFormat="false" ht="13.8" hidden="false" customHeight="false" outlineLevel="0" collapsed="false">
      <c r="B816" s="243"/>
      <c r="C816" s="243"/>
      <c r="D816" s="243"/>
      <c r="E816" s="243"/>
      <c r="F816" s="243"/>
      <c r="G816" s="243"/>
      <c r="H816" s="243"/>
    </row>
    <row r="817" customFormat="false" ht="13.8" hidden="false" customHeight="false" outlineLevel="0" collapsed="false">
      <c r="B817" s="243"/>
      <c r="C817" s="243"/>
      <c r="D817" s="243"/>
      <c r="E817" s="243"/>
      <c r="F817" s="243"/>
      <c r="G817" s="243"/>
      <c r="H817" s="243"/>
    </row>
    <row r="818" customFormat="false" ht="13.8" hidden="false" customHeight="false" outlineLevel="0" collapsed="false">
      <c r="B818" s="243"/>
      <c r="C818" s="243"/>
      <c r="D818" s="243"/>
      <c r="E818" s="243"/>
      <c r="F818" s="243"/>
      <c r="G818" s="243"/>
      <c r="H818" s="243"/>
    </row>
    <row r="819" customFormat="false" ht="13.8" hidden="false" customHeight="false" outlineLevel="0" collapsed="false">
      <c r="B819" s="243"/>
      <c r="C819" s="243"/>
      <c r="D819" s="243"/>
      <c r="E819" s="243"/>
      <c r="F819" s="243"/>
      <c r="G819" s="243"/>
      <c r="H819" s="243"/>
    </row>
    <row r="820" customFormat="false" ht="13.8" hidden="false" customHeight="false" outlineLevel="0" collapsed="false">
      <c r="B820" s="243"/>
      <c r="C820" s="243"/>
      <c r="D820" s="243"/>
      <c r="E820" s="243"/>
      <c r="F820" s="243"/>
      <c r="G820" s="243"/>
      <c r="H820" s="243"/>
    </row>
    <row r="821" customFormat="false" ht="13.8" hidden="false" customHeight="false" outlineLevel="0" collapsed="false">
      <c r="B821" s="243"/>
      <c r="C821" s="243"/>
      <c r="D821" s="243"/>
      <c r="E821" s="243"/>
      <c r="F821" s="243"/>
      <c r="G821" s="243"/>
      <c r="H821" s="243"/>
    </row>
    <row r="822" customFormat="false" ht="13.8" hidden="false" customHeight="false" outlineLevel="0" collapsed="false">
      <c r="B822" s="243"/>
      <c r="C822" s="243"/>
      <c r="D822" s="243"/>
      <c r="E822" s="243"/>
      <c r="F822" s="243"/>
      <c r="G822" s="243"/>
      <c r="H822" s="243"/>
    </row>
    <row r="823" customFormat="false" ht="13.8" hidden="false" customHeight="false" outlineLevel="0" collapsed="false">
      <c r="B823" s="243"/>
      <c r="C823" s="243"/>
      <c r="D823" s="243"/>
      <c r="E823" s="243"/>
      <c r="F823" s="243"/>
      <c r="G823" s="243"/>
      <c r="H823" s="243"/>
    </row>
    <row r="824" customFormat="false" ht="13.8" hidden="false" customHeight="false" outlineLevel="0" collapsed="false">
      <c r="B824" s="243"/>
      <c r="C824" s="243"/>
      <c r="D824" s="243"/>
      <c r="E824" s="243"/>
      <c r="F824" s="243"/>
      <c r="G824" s="243"/>
      <c r="H824" s="243"/>
    </row>
    <row r="825" customFormat="false" ht="13.8" hidden="false" customHeight="false" outlineLevel="0" collapsed="false">
      <c r="B825" s="243"/>
      <c r="C825" s="243"/>
      <c r="D825" s="243"/>
      <c r="E825" s="243"/>
      <c r="F825" s="243"/>
      <c r="G825" s="243"/>
      <c r="H825" s="243"/>
    </row>
    <row r="826" customFormat="false" ht="13.8" hidden="false" customHeight="false" outlineLevel="0" collapsed="false">
      <c r="B826" s="243"/>
      <c r="C826" s="243"/>
      <c r="D826" s="243"/>
      <c r="E826" s="243"/>
      <c r="F826" s="243"/>
      <c r="G826" s="243"/>
      <c r="H826" s="243"/>
    </row>
    <row r="827" customFormat="false" ht="13.8" hidden="false" customHeight="false" outlineLevel="0" collapsed="false">
      <c r="B827" s="243"/>
      <c r="C827" s="243"/>
      <c r="D827" s="243"/>
      <c r="E827" s="243"/>
      <c r="F827" s="243"/>
      <c r="G827" s="243"/>
      <c r="H827" s="243"/>
    </row>
    <row r="828" customFormat="false" ht="13.8" hidden="false" customHeight="false" outlineLevel="0" collapsed="false">
      <c r="B828" s="243"/>
      <c r="C828" s="243"/>
      <c r="D828" s="243"/>
      <c r="E828" s="243"/>
      <c r="F828" s="243"/>
      <c r="G828" s="243"/>
      <c r="H828" s="243"/>
    </row>
    <row r="829" customFormat="false" ht="13.8" hidden="false" customHeight="false" outlineLevel="0" collapsed="false">
      <c r="B829" s="243"/>
      <c r="C829" s="243"/>
      <c r="D829" s="243"/>
      <c r="E829" s="243"/>
      <c r="F829" s="243"/>
      <c r="G829" s="243"/>
      <c r="H829" s="243"/>
    </row>
    <row r="830" customFormat="false" ht="13.8" hidden="false" customHeight="false" outlineLevel="0" collapsed="false">
      <c r="B830" s="243"/>
      <c r="C830" s="243"/>
      <c r="D830" s="243"/>
      <c r="E830" s="243"/>
      <c r="F830" s="243"/>
      <c r="G830" s="243"/>
      <c r="H830" s="243"/>
    </row>
    <row r="831" customFormat="false" ht="13.8" hidden="false" customHeight="false" outlineLevel="0" collapsed="false">
      <c r="B831" s="243"/>
      <c r="C831" s="243"/>
      <c r="D831" s="243"/>
      <c r="E831" s="243"/>
      <c r="F831" s="243"/>
      <c r="G831" s="243"/>
      <c r="H831" s="243"/>
    </row>
    <row r="832" customFormat="false" ht="13.8" hidden="false" customHeight="false" outlineLevel="0" collapsed="false">
      <c r="B832" s="243"/>
      <c r="C832" s="243"/>
      <c r="D832" s="243"/>
      <c r="E832" s="243"/>
      <c r="F832" s="243"/>
      <c r="G832" s="243"/>
      <c r="H832" s="243"/>
    </row>
    <row r="833" customFormat="false" ht="13.8" hidden="false" customHeight="false" outlineLevel="0" collapsed="false">
      <c r="B833" s="243"/>
      <c r="C833" s="243"/>
      <c r="D833" s="243"/>
      <c r="E833" s="243"/>
      <c r="F833" s="243"/>
      <c r="G833" s="243"/>
      <c r="H833" s="243"/>
    </row>
    <row r="834" customFormat="false" ht="13.8" hidden="false" customHeight="false" outlineLevel="0" collapsed="false">
      <c r="B834" s="243"/>
      <c r="C834" s="243"/>
      <c r="D834" s="243"/>
      <c r="E834" s="243"/>
      <c r="F834" s="243"/>
      <c r="G834" s="243"/>
      <c r="H834" s="243"/>
    </row>
    <row r="835" customFormat="false" ht="13.8" hidden="false" customHeight="false" outlineLevel="0" collapsed="false">
      <c r="B835" s="243"/>
      <c r="C835" s="243"/>
      <c r="D835" s="243"/>
      <c r="E835" s="243"/>
      <c r="F835" s="243"/>
      <c r="G835" s="243"/>
      <c r="H835" s="243"/>
    </row>
    <row r="836" customFormat="false" ht="13.8" hidden="false" customHeight="false" outlineLevel="0" collapsed="false">
      <c r="B836" s="243"/>
      <c r="C836" s="243"/>
      <c r="D836" s="243"/>
      <c r="E836" s="243"/>
      <c r="F836" s="243"/>
      <c r="G836" s="243"/>
      <c r="H836" s="243"/>
    </row>
    <row r="837" customFormat="false" ht="13.8" hidden="false" customHeight="false" outlineLevel="0" collapsed="false">
      <c r="B837" s="243"/>
      <c r="C837" s="243"/>
      <c r="D837" s="243"/>
      <c r="E837" s="243"/>
      <c r="F837" s="243"/>
      <c r="G837" s="243"/>
      <c r="H837" s="243"/>
    </row>
    <row r="838" customFormat="false" ht="13.8" hidden="false" customHeight="false" outlineLevel="0" collapsed="false">
      <c r="B838" s="243"/>
      <c r="C838" s="243"/>
      <c r="D838" s="243"/>
      <c r="E838" s="243"/>
      <c r="F838" s="243"/>
      <c r="G838" s="243"/>
      <c r="H838" s="243"/>
    </row>
    <row r="839" customFormat="false" ht="13.8" hidden="false" customHeight="false" outlineLevel="0" collapsed="false">
      <c r="B839" s="243"/>
      <c r="C839" s="243"/>
      <c r="D839" s="243"/>
      <c r="E839" s="243"/>
      <c r="F839" s="243"/>
      <c r="G839" s="243"/>
      <c r="H839" s="243"/>
    </row>
    <row r="840" customFormat="false" ht="13.8" hidden="false" customHeight="false" outlineLevel="0" collapsed="false">
      <c r="B840" s="243"/>
      <c r="C840" s="243"/>
      <c r="D840" s="243"/>
      <c r="E840" s="243"/>
      <c r="F840" s="243"/>
      <c r="G840" s="243"/>
      <c r="H840" s="243"/>
    </row>
    <row r="841" customFormat="false" ht="13.8" hidden="false" customHeight="false" outlineLevel="0" collapsed="false">
      <c r="B841" s="243"/>
      <c r="C841" s="243"/>
      <c r="D841" s="243"/>
      <c r="E841" s="243"/>
      <c r="F841" s="243"/>
      <c r="G841" s="243"/>
      <c r="H841" s="243"/>
    </row>
    <row r="842" customFormat="false" ht="13.8" hidden="false" customHeight="false" outlineLevel="0" collapsed="false">
      <c r="B842" s="243"/>
      <c r="C842" s="243"/>
      <c r="D842" s="243"/>
      <c r="E842" s="243"/>
      <c r="F842" s="243"/>
      <c r="G842" s="243"/>
      <c r="H842" s="243"/>
    </row>
    <row r="843" customFormat="false" ht="13.8" hidden="false" customHeight="false" outlineLevel="0" collapsed="false">
      <c r="B843" s="243"/>
      <c r="C843" s="243"/>
      <c r="D843" s="243"/>
      <c r="E843" s="243"/>
      <c r="F843" s="243"/>
      <c r="G843" s="243"/>
      <c r="H843" s="243"/>
    </row>
    <row r="844" customFormat="false" ht="13.8" hidden="false" customHeight="false" outlineLevel="0" collapsed="false">
      <c r="B844" s="243"/>
      <c r="C844" s="243"/>
      <c r="D844" s="243"/>
      <c r="E844" s="243"/>
      <c r="F844" s="243"/>
      <c r="G844" s="243"/>
      <c r="H844" s="243"/>
    </row>
    <row r="845" customFormat="false" ht="13.8" hidden="false" customHeight="false" outlineLevel="0" collapsed="false">
      <c r="B845" s="243"/>
      <c r="C845" s="243"/>
      <c r="D845" s="243"/>
      <c r="E845" s="243"/>
      <c r="F845" s="243"/>
      <c r="G845" s="243"/>
      <c r="H845" s="243"/>
    </row>
    <row r="846" customFormat="false" ht="13.8" hidden="false" customHeight="false" outlineLevel="0" collapsed="false">
      <c r="B846" s="243"/>
      <c r="C846" s="243"/>
      <c r="D846" s="243"/>
      <c r="E846" s="243"/>
      <c r="F846" s="243"/>
      <c r="G846" s="243"/>
      <c r="H846" s="243"/>
    </row>
    <row r="847" customFormat="false" ht="13.8" hidden="false" customHeight="false" outlineLevel="0" collapsed="false">
      <c r="B847" s="243"/>
      <c r="C847" s="243"/>
      <c r="D847" s="243"/>
      <c r="E847" s="243"/>
      <c r="F847" s="243"/>
      <c r="G847" s="243"/>
      <c r="H847" s="243"/>
    </row>
    <row r="848" customFormat="false" ht="13.8" hidden="false" customHeight="false" outlineLevel="0" collapsed="false">
      <c r="B848" s="243"/>
      <c r="C848" s="243"/>
      <c r="D848" s="243"/>
      <c r="E848" s="243"/>
      <c r="F848" s="243"/>
      <c r="G848" s="243"/>
      <c r="H848" s="243"/>
    </row>
    <row r="849" customFormat="false" ht="13.8" hidden="false" customHeight="false" outlineLevel="0" collapsed="false">
      <c r="B849" s="243"/>
      <c r="C849" s="243"/>
      <c r="D849" s="243"/>
      <c r="E849" s="243"/>
      <c r="F849" s="243"/>
      <c r="G849" s="243"/>
      <c r="H849" s="243"/>
    </row>
    <row r="850" customFormat="false" ht="13.8" hidden="false" customHeight="false" outlineLevel="0" collapsed="false">
      <c r="B850" s="243"/>
      <c r="C850" s="243"/>
      <c r="D850" s="243"/>
      <c r="E850" s="243"/>
      <c r="F850" s="243"/>
      <c r="G850" s="243"/>
      <c r="H850" s="243"/>
    </row>
    <row r="851" customFormat="false" ht="13.8" hidden="false" customHeight="false" outlineLevel="0" collapsed="false">
      <c r="B851" s="243"/>
      <c r="C851" s="243"/>
      <c r="D851" s="243"/>
      <c r="E851" s="243"/>
      <c r="F851" s="243"/>
      <c r="G851" s="243"/>
      <c r="H851" s="243"/>
    </row>
    <row r="852" customFormat="false" ht="13.8" hidden="false" customHeight="false" outlineLevel="0" collapsed="false">
      <c r="B852" s="243"/>
      <c r="C852" s="243"/>
      <c r="D852" s="243"/>
      <c r="E852" s="243"/>
      <c r="F852" s="243"/>
      <c r="G852" s="243"/>
      <c r="H852" s="243"/>
    </row>
    <row r="853" customFormat="false" ht="13.8" hidden="false" customHeight="false" outlineLevel="0" collapsed="false">
      <c r="B853" s="243"/>
      <c r="C853" s="243"/>
      <c r="D853" s="243"/>
      <c r="E853" s="243"/>
      <c r="F853" s="243"/>
      <c r="G853" s="243"/>
      <c r="H853" s="243"/>
    </row>
    <row r="854" customFormat="false" ht="13.8" hidden="false" customHeight="false" outlineLevel="0" collapsed="false">
      <c r="B854" s="243"/>
      <c r="C854" s="243"/>
      <c r="D854" s="243"/>
      <c r="E854" s="243"/>
      <c r="F854" s="243"/>
      <c r="G854" s="243"/>
      <c r="H854" s="243"/>
    </row>
    <row r="855" customFormat="false" ht="13.8" hidden="false" customHeight="false" outlineLevel="0" collapsed="false">
      <c r="B855" s="243"/>
      <c r="C855" s="243"/>
      <c r="D855" s="243"/>
      <c r="E855" s="243"/>
      <c r="F855" s="243"/>
      <c r="G855" s="243"/>
      <c r="H855" s="243"/>
    </row>
    <row r="856" customFormat="false" ht="13.8" hidden="false" customHeight="false" outlineLevel="0" collapsed="false">
      <c r="B856" s="243"/>
      <c r="C856" s="243"/>
      <c r="D856" s="243"/>
      <c r="E856" s="243"/>
      <c r="F856" s="243"/>
      <c r="G856" s="243"/>
      <c r="H856" s="243"/>
    </row>
    <row r="857" customFormat="false" ht="13.8" hidden="false" customHeight="false" outlineLevel="0" collapsed="false">
      <c r="B857" s="243"/>
      <c r="C857" s="243"/>
      <c r="D857" s="243"/>
      <c r="E857" s="243"/>
      <c r="F857" s="243"/>
      <c r="G857" s="243"/>
      <c r="H857" s="243"/>
    </row>
    <row r="858" customFormat="false" ht="13.8" hidden="false" customHeight="false" outlineLevel="0" collapsed="false">
      <c r="B858" s="243"/>
      <c r="C858" s="243"/>
      <c r="D858" s="243"/>
      <c r="E858" s="243"/>
      <c r="F858" s="243"/>
      <c r="G858" s="243"/>
      <c r="H858" s="243"/>
    </row>
    <row r="859" customFormat="false" ht="13.8" hidden="false" customHeight="false" outlineLevel="0" collapsed="false">
      <c r="B859" s="243"/>
      <c r="C859" s="243"/>
      <c r="D859" s="243"/>
      <c r="E859" s="243"/>
      <c r="F859" s="243"/>
      <c r="G859" s="243"/>
      <c r="H859" s="243"/>
    </row>
    <row r="860" customFormat="false" ht="13.8" hidden="false" customHeight="false" outlineLevel="0" collapsed="false">
      <c r="B860" s="243"/>
      <c r="C860" s="243"/>
      <c r="D860" s="243"/>
      <c r="E860" s="243"/>
      <c r="F860" s="243"/>
      <c r="G860" s="243"/>
      <c r="H860" s="243"/>
    </row>
    <row r="861" customFormat="false" ht="13.8" hidden="false" customHeight="false" outlineLevel="0" collapsed="false">
      <c r="B861" s="243"/>
      <c r="C861" s="243"/>
      <c r="D861" s="243"/>
      <c r="E861" s="243"/>
      <c r="F861" s="243"/>
      <c r="G861" s="243"/>
      <c r="H861" s="243"/>
    </row>
    <row r="862" customFormat="false" ht="13.8" hidden="false" customHeight="false" outlineLevel="0" collapsed="false">
      <c r="B862" s="243"/>
      <c r="C862" s="243"/>
      <c r="D862" s="243"/>
      <c r="E862" s="243"/>
      <c r="F862" s="243"/>
      <c r="G862" s="243"/>
      <c r="H862" s="243"/>
    </row>
    <row r="863" customFormat="false" ht="13.8" hidden="false" customHeight="false" outlineLevel="0" collapsed="false">
      <c r="B863" s="243"/>
      <c r="C863" s="243"/>
      <c r="D863" s="243"/>
      <c r="E863" s="243"/>
      <c r="F863" s="243"/>
      <c r="G863" s="243"/>
      <c r="H863" s="243"/>
    </row>
    <row r="864" customFormat="false" ht="13.8" hidden="false" customHeight="false" outlineLevel="0" collapsed="false">
      <c r="B864" s="243"/>
      <c r="C864" s="243"/>
      <c r="D864" s="243"/>
      <c r="E864" s="243"/>
      <c r="F864" s="243"/>
      <c r="G864" s="243"/>
      <c r="H864" s="243"/>
    </row>
    <row r="865" customFormat="false" ht="13.8" hidden="false" customHeight="false" outlineLevel="0" collapsed="false">
      <c r="B865" s="243"/>
      <c r="C865" s="243"/>
      <c r="D865" s="243"/>
      <c r="E865" s="243"/>
      <c r="F865" s="243"/>
      <c r="G865" s="243"/>
      <c r="H865" s="243"/>
    </row>
    <row r="866" customFormat="false" ht="13.8" hidden="false" customHeight="false" outlineLevel="0" collapsed="false">
      <c r="B866" s="243"/>
      <c r="C866" s="243"/>
      <c r="D866" s="243"/>
      <c r="E866" s="243"/>
      <c r="F866" s="243"/>
      <c r="G866" s="243"/>
      <c r="H866" s="243"/>
    </row>
    <row r="867" customFormat="false" ht="13.8" hidden="false" customHeight="false" outlineLevel="0" collapsed="false">
      <c r="B867" s="243"/>
      <c r="C867" s="243"/>
      <c r="D867" s="243"/>
      <c r="E867" s="243"/>
      <c r="F867" s="243"/>
      <c r="G867" s="243"/>
      <c r="H867" s="243"/>
    </row>
    <row r="868" customFormat="false" ht="13.8" hidden="false" customHeight="false" outlineLevel="0" collapsed="false">
      <c r="B868" s="243"/>
      <c r="C868" s="243"/>
      <c r="D868" s="243"/>
      <c r="E868" s="243"/>
      <c r="F868" s="243"/>
      <c r="G868" s="243"/>
      <c r="H868" s="243"/>
    </row>
    <row r="869" customFormat="false" ht="13.8" hidden="false" customHeight="false" outlineLevel="0" collapsed="false">
      <c r="B869" s="243"/>
      <c r="C869" s="243"/>
      <c r="D869" s="243"/>
      <c r="E869" s="243"/>
      <c r="F869" s="243"/>
      <c r="G869" s="243"/>
      <c r="H869" s="243"/>
    </row>
    <row r="870" customFormat="false" ht="13.8" hidden="false" customHeight="false" outlineLevel="0" collapsed="false">
      <c r="B870" s="243"/>
      <c r="C870" s="243"/>
      <c r="D870" s="243"/>
      <c r="E870" s="243"/>
      <c r="F870" s="243"/>
      <c r="G870" s="243"/>
      <c r="H870" s="243"/>
    </row>
    <row r="871" customFormat="false" ht="13.8" hidden="false" customHeight="false" outlineLevel="0" collapsed="false">
      <c r="B871" s="243"/>
      <c r="C871" s="243"/>
      <c r="D871" s="243"/>
      <c r="E871" s="243"/>
      <c r="F871" s="243"/>
      <c r="G871" s="243"/>
      <c r="H871" s="243"/>
    </row>
    <row r="872" customFormat="false" ht="13.8" hidden="false" customHeight="false" outlineLevel="0" collapsed="false">
      <c r="B872" s="243"/>
      <c r="C872" s="243"/>
      <c r="D872" s="243"/>
      <c r="E872" s="243"/>
      <c r="F872" s="243"/>
      <c r="G872" s="243"/>
      <c r="H872" s="243"/>
    </row>
    <row r="873" customFormat="false" ht="13.8" hidden="false" customHeight="false" outlineLevel="0" collapsed="false">
      <c r="B873" s="243"/>
      <c r="C873" s="243"/>
      <c r="D873" s="243"/>
      <c r="E873" s="243"/>
      <c r="F873" s="243"/>
      <c r="G873" s="243"/>
      <c r="H873" s="243"/>
    </row>
    <row r="874" customFormat="false" ht="13.8" hidden="false" customHeight="false" outlineLevel="0" collapsed="false">
      <c r="B874" s="243"/>
      <c r="C874" s="243"/>
      <c r="D874" s="243"/>
      <c r="E874" s="243"/>
      <c r="F874" s="243"/>
      <c r="G874" s="243"/>
      <c r="H874" s="243"/>
    </row>
    <row r="875" customFormat="false" ht="13.8" hidden="false" customHeight="false" outlineLevel="0" collapsed="false">
      <c r="B875" s="243"/>
      <c r="C875" s="243"/>
      <c r="D875" s="243"/>
      <c r="E875" s="243"/>
      <c r="F875" s="243"/>
      <c r="G875" s="243"/>
      <c r="H875" s="243"/>
    </row>
    <row r="876" customFormat="false" ht="13.8" hidden="false" customHeight="false" outlineLevel="0" collapsed="false">
      <c r="B876" s="243"/>
      <c r="C876" s="243"/>
      <c r="D876" s="243"/>
      <c r="E876" s="243"/>
      <c r="F876" s="243"/>
      <c r="G876" s="243"/>
      <c r="H876" s="243"/>
    </row>
    <row r="877" customFormat="false" ht="13.8" hidden="false" customHeight="false" outlineLevel="0" collapsed="false">
      <c r="B877" s="243"/>
      <c r="C877" s="243"/>
      <c r="D877" s="243"/>
      <c r="E877" s="243"/>
      <c r="F877" s="243"/>
      <c r="G877" s="243"/>
      <c r="H877" s="243"/>
    </row>
    <row r="878" customFormat="false" ht="13.8" hidden="false" customHeight="false" outlineLevel="0" collapsed="false">
      <c r="B878" s="243"/>
      <c r="C878" s="243"/>
      <c r="D878" s="243"/>
      <c r="E878" s="243"/>
      <c r="F878" s="243"/>
      <c r="G878" s="243"/>
      <c r="H878" s="243"/>
    </row>
    <row r="879" customFormat="false" ht="13.8" hidden="false" customHeight="false" outlineLevel="0" collapsed="false">
      <c r="B879" s="243"/>
      <c r="C879" s="243"/>
      <c r="D879" s="243"/>
      <c r="E879" s="243"/>
      <c r="F879" s="243"/>
      <c r="G879" s="243"/>
      <c r="H879" s="243"/>
    </row>
    <row r="880" customFormat="false" ht="13.8" hidden="false" customHeight="false" outlineLevel="0" collapsed="false">
      <c r="B880" s="243"/>
      <c r="C880" s="243"/>
      <c r="D880" s="243"/>
      <c r="E880" s="243"/>
      <c r="F880" s="243"/>
      <c r="G880" s="243"/>
      <c r="H880" s="243"/>
    </row>
    <row r="881" customFormat="false" ht="13.8" hidden="false" customHeight="false" outlineLevel="0" collapsed="false">
      <c r="B881" s="243"/>
      <c r="C881" s="243"/>
      <c r="D881" s="243"/>
      <c r="E881" s="243"/>
      <c r="F881" s="243"/>
      <c r="G881" s="243"/>
      <c r="H881" s="243"/>
    </row>
    <row r="882" customFormat="false" ht="13.8" hidden="false" customHeight="false" outlineLevel="0" collapsed="false">
      <c r="B882" s="243"/>
      <c r="C882" s="243"/>
      <c r="D882" s="243"/>
      <c r="E882" s="243"/>
      <c r="F882" s="243"/>
      <c r="G882" s="243"/>
      <c r="H882" s="243"/>
    </row>
    <row r="883" customFormat="false" ht="13.8" hidden="false" customHeight="false" outlineLevel="0" collapsed="false">
      <c r="B883" s="243"/>
      <c r="C883" s="243"/>
      <c r="D883" s="243"/>
      <c r="E883" s="243"/>
      <c r="F883" s="243"/>
      <c r="G883" s="243"/>
      <c r="H883" s="243"/>
    </row>
    <row r="884" customFormat="false" ht="13.8" hidden="false" customHeight="false" outlineLevel="0" collapsed="false">
      <c r="B884" s="243"/>
      <c r="C884" s="243"/>
      <c r="D884" s="243"/>
      <c r="E884" s="243"/>
      <c r="F884" s="243"/>
      <c r="G884" s="243"/>
      <c r="H884" s="243"/>
    </row>
    <row r="885" customFormat="false" ht="13.8" hidden="false" customHeight="false" outlineLevel="0" collapsed="false">
      <c r="B885" s="243"/>
      <c r="C885" s="243"/>
      <c r="D885" s="243"/>
      <c r="E885" s="243"/>
      <c r="F885" s="243"/>
      <c r="G885" s="243"/>
      <c r="H885" s="243"/>
    </row>
    <row r="886" customFormat="false" ht="13.8" hidden="false" customHeight="false" outlineLevel="0" collapsed="false">
      <c r="B886" s="243"/>
      <c r="C886" s="243"/>
      <c r="D886" s="243"/>
      <c r="E886" s="243"/>
      <c r="F886" s="243"/>
      <c r="G886" s="243"/>
      <c r="H886" s="243"/>
    </row>
    <row r="887" customFormat="false" ht="13.8" hidden="false" customHeight="false" outlineLevel="0" collapsed="false">
      <c r="B887" s="243"/>
      <c r="C887" s="243"/>
      <c r="D887" s="243"/>
      <c r="E887" s="243"/>
      <c r="F887" s="243"/>
      <c r="G887" s="243"/>
      <c r="H887" s="243"/>
    </row>
    <row r="888" customFormat="false" ht="13.8" hidden="false" customHeight="false" outlineLevel="0" collapsed="false">
      <c r="B888" s="243"/>
      <c r="C888" s="243"/>
      <c r="D888" s="243"/>
      <c r="E888" s="243"/>
      <c r="F888" s="243"/>
      <c r="G888" s="243"/>
      <c r="H888" s="243"/>
    </row>
    <row r="889" customFormat="false" ht="13.8" hidden="false" customHeight="false" outlineLevel="0" collapsed="false">
      <c r="B889" s="243"/>
      <c r="C889" s="243"/>
      <c r="D889" s="243"/>
      <c r="E889" s="243"/>
      <c r="F889" s="243"/>
      <c r="G889" s="243"/>
      <c r="H889" s="243"/>
    </row>
    <row r="890" customFormat="false" ht="13.8" hidden="false" customHeight="false" outlineLevel="0" collapsed="false">
      <c r="B890" s="243"/>
      <c r="C890" s="243"/>
      <c r="D890" s="243"/>
      <c r="E890" s="243"/>
      <c r="F890" s="243"/>
      <c r="G890" s="243"/>
      <c r="H890" s="243"/>
    </row>
    <row r="891" customFormat="false" ht="13.8" hidden="false" customHeight="false" outlineLevel="0" collapsed="false">
      <c r="B891" s="243"/>
      <c r="C891" s="243"/>
      <c r="D891" s="243"/>
      <c r="E891" s="243"/>
      <c r="F891" s="243"/>
      <c r="G891" s="243"/>
      <c r="H891" s="243"/>
    </row>
    <row r="892" customFormat="false" ht="13.8" hidden="false" customHeight="false" outlineLevel="0" collapsed="false">
      <c r="B892" s="243"/>
      <c r="C892" s="243"/>
      <c r="D892" s="243"/>
      <c r="E892" s="243"/>
      <c r="F892" s="243"/>
      <c r="G892" s="243"/>
      <c r="H892" s="243"/>
    </row>
    <row r="893" customFormat="false" ht="13.8" hidden="false" customHeight="false" outlineLevel="0" collapsed="false">
      <c r="B893" s="243"/>
      <c r="C893" s="243"/>
      <c r="D893" s="243"/>
      <c r="E893" s="243"/>
      <c r="F893" s="243"/>
      <c r="G893" s="243"/>
      <c r="H893" s="243"/>
    </row>
    <row r="894" customFormat="false" ht="13.8" hidden="false" customHeight="false" outlineLevel="0" collapsed="false">
      <c r="B894" s="243"/>
      <c r="C894" s="243"/>
      <c r="D894" s="243"/>
      <c r="E894" s="243"/>
      <c r="F894" s="243"/>
      <c r="G894" s="243"/>
      <c r="H894" s="243"/>
    </row>
    <row r="895" customFormat="false" ht="13.8" hidden="false" customHeight="false" outlineLevel="0" collapsed="false">
      <c r="B895" s="243"/>
      <c r="C895" s="243"/>
      <c r="D895" s="243"/>
      <c r="E895" s="243"/>
      <c r="F895" s="243"/>
      <c r="G895" s="243"/>
      <c r="H895" s="243"/>
    </row>
    <row r="896" customFormat="false" ht="13.8" hidden="false" customHeight="false" outlineLevel="0" collapsed="false">
      <c r="B896" s="243"/>
      <c r="C896" s="243"/>
      <c r="D896" s="243"/>
      <c r="E896" s="243"/>
      <c r="F896" s="243"/>
      <c r="G896" s="243"/>
      <c r="H896" s="243"/>
    </row>
    <row r="897" customFormat="false" ht="13.8" hidden="false" customHeight="false" outlineLevel="0" collapsed="false">
      <c r="B897" s="243"/>
      <c r="C897" s="243"/>
      <c r="D897" s="243"/>
      <c r="E897" s="243"/>
      <c r="F897" s="243"/>
      <c r="G897" s="243"/>
      <c r="H897" s="243"/>
    </row>
    <row r="898" customFormat="false" ht="13.8" hidden="false" customHeight="false" outlineLevel="0" collapsed="false">
      <c r="B898" s="243"/>
      <c r="C898" s="243"/>
      <c r="D898" s="243"/>
      <c r="E898" s="243"/>
      <c r="F898" s="243"/>
      <c r="G898" s="243"/>
      <c r="H898" s="243"/>
    </row>
    <row r="899" customFormat="false" ht="13.8" hidden="false" customHeight="false" outlineLevel="0" collapsed="false">
      <c r="B899" s="243"/>
      <c r="C899" s="243"/>
      <c r="D899" s="243"/>
      <c r="E899" s="243"/>
      <c r="F899" s="243"/>
      <c r="G899" s="243"/>
      <c r="H899" s="243"/>
    </row>
    <row r="900" customFormat="false" ht="13.8" hidden="false" customHeight="false" outlineLevel="0" collapsed="false">
      <c r="B900" s="243"/>
      <c r="C900" s="243"/>
      <c r="D900" s="243"/>
      <c r="E900" s="243"/>
      <c r="F900" s="243"/>
      <c r="G900" s="243"/>
      <c r="H900" s="243"/>
    </row>
    <row r="901" customFormat="false" ht="13.8" hidden="false" customHeight="false" outlineLevel="0" collapsed="false">
      <c r="B901" s="243"/>
      <c r="C901" s="243"/>
      <c r="D901" s="243"/>
      <c r="E901" s="243"/>
      <c r="F901" s="243"/>
      <c r="G901" s="243"/>
      <c r="H901" s="243"/>
    </row>
    <row r="902" customFormat="false" ht="13.8" hidden="false" customHeight="false" outlineLevel="0" collapsed="false">
      <c r="B902" s="243"/>
      <c r="C902" s="243"/>
      <c r="D902" s="243"/>
      <c r="E902" s="243"/>
      <c r="F902" s="243"/>
      <c r="G902" s="243"/>
      <c r="H902" s="243"/>
    </row>
    <row r="903" customFormat="false" ht="13.8" hidden="false" customHeight="false" outlineLevel="0" collapsed="false">
      <c r="B903" s="243"/>
      <c r="C903" s="243"/>
      <c r="D903" s="243"/>
      <c r="E903" s="243"/>
      <c r="F903" s="243"/>
      <c r="G903" s="243"/>
      <c r="H903" s="243"/>
    </row>
    <row r="904" customFormat="false" ht="13.8" hidden="false" customHeight="false" outlineLevel="0" collapsed="false">
      <c r="B904" s="243"/>
      <c r="C904" s="243"/>
      <c r="D904" s="243"/>
      <c r="E904" s="243"/>
      <c r="F904" s="243"/>
      <c r="G904" s="243"/>
      <c r="H904" s="243"/>
    </row>
    <row r="905" customFormat="false" ht="13.8" hidden="false" customHeight="false" outlineLevel="0" collapsed="false">
      <c r="B905" s="243"/>
      <c r="C905" s="243"/>
      <c r="D905" s="243"/>
      <c r="E905" s="243"/>
      <c r="F905" s="243"/>
      <c r="G905" s="243"/>
      <c r="H905" s="243"/>
    </row>
    <row r="906" customFormat="false" ht="13.8" hidden="false" customHeight="false" outlineLevel="0" collapsed="false">
      <c r="B906" s="243"/>
      <c r="C906" s="243"/>
      <c r="D906" s="243"/>
      <c r="E906" s="243"/>
      <c r="F906" s="243"/>
      <c r="G906" s="243"/>
      <c r="H906" s="243"/>
    </row>
    <row r="907" customFormat="false" ht="13.8" hidden="false" customHeight="false" outlineLevel="0" collapsed="false">
      <c r="B907" s="243"/>
      <c r="C907" s="243"/>
      <c r="D907" s="243"/>
      <c r="E907" s="243"/>
      <c r="F907" s="243"/>
      <c r="G907" s="243"/>
      <c r="H907" s="243"/>
    </row>
    <row r="908" customFormat="false" ht="13.8" hidden="false" customHeight="false" outlineLevel="0" collapsed="false">
      <c r="B908" s="243"/>
      <c r="C908" s="243"/>
      <c r="D908" s="243"/>
      <c r="E908" s="243"/>
      <c r="F908" s="243"/>
      <c r="G908" s="243"/>
      <c r="H908" s="243"/>
    </row>
    <row r="909" customFormat="false" ht="13.8" hidden="false" customHeight="false" outlineLevel="0" collapsed="false">
      <c r="B909" s="243"/>
      <c r="C909" s="243"/>
      <c r="D909" s="243"/>
      <c r="E909" s="243"/>
      <c r="F909" s="243"/>
      <c r="G909" s="243"/>
      <c r="H909" s="243"/>
    </row>
    <row r="910" customFormat="false" ht="13.8" hidden="false" customHeight="false" outlineLevel="0" collapsed="false">
      <c r="B910" s="243"/>
      <c r="C910" s="243"/>
      <c r="D910" s="243"/>
      <c r="E910" s="243"/>
      <c r="F910" s="243"/>
      <c r="G910" s="243"/>
      <c r="H910" s="243"/>
    </row>
    <row r="911" customFormat="false" ht="13.8" hidden="false" customHeight="false" outlineLevel="0" collapsed="false">
      <c r="B911" s="243"/>
      <c r="C911" s="243"/>
      <c r="D911" s="243"/>
      <c r="E911" s="243"/>
      <c r="F911" s="243"/>
      <c r="G911" s="243"/>
      <c r="H911" s="243"/>
    </row>
    <row r="912" customFormat="false" ht="13.8" hidden="false" customHeight="false" outlineLevel="0" collapsed="false">
      <c r="B912" s="243"/>
      <c r="C912" s="243"/>
      <c r="D912" s="243"/>
      <c r="E912" s="243"/>
      <c r="F912" s="243"/>
      <c r="G912" s="243"/>
      <c r="H912" s="243"/>
    </row>
    <row r="913" customFormat="false" ht="13.8" hidden="false" customHeight="false" outlineLevel="0" collapsed="false">
      <c r="B913" s="243"/>
      <c r="C913" s="243"/>
      <c r="D913" s="243"/>
      <c r="E913" s="243"/>
      <c r="F913" s="243"/>
      <c r="G913" s="243"/>
      <c r="H913" s="243"/>
    </row>
    <row r="914" customFormat="false" ht="13.8" hidden="false" customHeight="false" outlineLevel="0" collapsed="false">
      <c r="B914" s="243"/>
      <c r="C914" s="243"/>
      <c r="D914" s="243"/>
      <c r="E914" s="243"/>
      <c r="F914" s="243"/>
      <c r="G914" s="243"/>
      <c r="H914" s="243"/>
    </row>
    <row r="915" customFormat="false" ht="13.8" hidden="false" customHeight="false" outlineLevel="0" collapsed="false">
      <c r="B915" s="243"/>
      <c r="C915" s="243"/>
      <c r="D915" s="243"/>
      <c r="E915" s="243"/>
      <c r="F915" s="243"/>
      <c r="G915" s="243"/>
      <c r="H915" s="243"/>
    </row>
    <row r="916" customFormat="false" ht="13.8" hidden="false" customHeight="false" outlineLevel="0" collapsed="false">
      <c r="B916" s="243"/>
      <c r="C916" s="243"/>
      <c r="D916" s="243"/>
      <c r="E916" s="243"/>
      <c r="F916" s="243"/>
      <c r="G916" s="243"/>
      <c r="H916" s="243"/>
    </row>
    <row r="917" customFormat="false" ht="13.8" hidden="false" customHeight="false" outlineLevel="0" collapsed="false">
      <c r="B917" s="243"/>
      <c r="C917" s="243"/>
      <c r="D917" s="243"/>
      <c r="E917" s="243"/>
      <c r="F917" s="243"/>
      <c r="G917" s="243"/>
      <c r="H917" s="243"/>
    </row>
    <row r="918" customFormat="false" ht="13.8" hidden="false" customHeight="false" outlineLevel="0" collapsed="false">
      <c r="B918" s="243"/>
      <c r="C918" s="243"/>
      <c r="D918" s="243"/>
      <c r="E918" s="243"/>
      <c r="F918" s="243"/>
      <c r="G918" s="243"/>
      <c r="H918" s="243"/>
    </row>
    <row r="919" customFormat="false" ht="13.8" hidden="false" customHeight="false" outlineLevel="0" collapsed="false">
      <c r="B919" s="243"/>
      <c r="C919" s="243"/>
      <c r="D919" s="243"/>
      <c r="E919" s="243"/>
      <c r="F919" s="243"/>
      <c r="G919" s="243"/>
      <c r="H919" s="243"/>
    </row>
    <row r="920" customFormat="false" ht="13.8" hidden="false" customHeight="false" outlineLevel="0" collapsed="false">
      <c r="B920" s="243"/>
      <c r="C920" s="243"/>
      <c r="D920" s="243"/>
      <c r="E920" s="243"/>
      <c r="F920" s="243"/>
      <c r="G920" s="243"/>
      <c r="H920" s="243"/>
    </row>
    <row r="921" customFormat="false" ht="13.8" hidden="false" customHeight="false" outlineLevel="0" collapsed="false">
      <c r="B921" s="243"/>
      <c r="C921" s="243"/>
      <c r="D921" s="243"/>
      <c r="E921" s="243"/>
      <c r="F921" s="243"/>
      <c r="G921" s="243"/>
      <c r="H921" s="243"/>
    </row>
    <row r="922" customFormat="false" ht="13.8" hidden="false" customHeight="false" outlineLevel="0" collapsed="false">
      <c r="B922" s="243"/>
      <c r="C922" s="243"/>
      <c r="D922" s="243"/>
      <c r="E922" s="243"/>
      <c r="F922" s="243"/>
      <c r="G922" s="243"/>
      <c r="H922" s="243"/>
    </row>
    <row r="923" customFormat="false" ht="13.8" hidden="false" customHeight="false" outlineLevel="0" collapsed="false">
      <c r="B923" s="243"/>
      <c r="C923" s="243"/>
      <c r="D923" s="243"/>
      <c r="E923" s="243"/>
      <c r="F923" s="243"/>
      <c r="G923" s="243"/>
      <c r="H923" s="243"/>
    </row>
    <row r="924" customFormat="false" ht="13.8" hidden="false" customHeight="false" outlineLevel="0" collapsed="false">
      <c r="B924" s="243"/>
      <c r="C924" s="243"/>
      <c r="D924" s="243"/>
      <c r="E924" s="243"/>
      <c r="F924" s="243"/>
      <c r="G924" s="243"/>
      <c r="H924" s="243"/>
    </row>
    <row r="925" customFormat="false" ht="13.8" hidden="false" customHeight="false" outlineLevel="0" collapsed="false">
      <c r="B925" s="243"/>
      <c r="C925" s="243"/>
      <c r="D925" s="243"/>
      <c r="E925" s="243"/>
      <c r="F925" s="243"/>
      <c r="G925" s="243"/>
      <c r="H925" s="243"/>
    </row>
    <row r="926" customFormat="false" ht="13.8" hidden="false" customHeight="false" outlineLevel="0" collapsed="false">
      <c r="B926" s="243"/>
      <c r="C926" s="243"/>
      <c r="D926" s="243"/>
      <c r="E926" s="243"/>
      <c r="F926" s="243"/>
      <c r="G926" s="243"/>
      <c r="H926" s="243"/>
    </row>
    <row r="927" customFormat="false" ht="13.8" hidden="false" customHeight="false" outlineLevel="0" collapsed="false">
      <c r="B927" s="243"/>
      <c r="C927" s="243"/>
      <c r="D927" s="243"/>
      <c r="E927" s="243"/>
      <c r="F927" s="243"/>
      <c r="G927" s="243"/>
      <c r="H927" s="243"/>
    </row>
    <row r="928" customFormat="false" ht="13.8" hidden="false" customHeight="false" outlineLevel="0" collapsed="false">
      <c r="B928" s="243"/>
      <c r="C928" s="243"/>
      <c r="D928" s="243"/>
      <c r="E928" s="243"/>
      <c r="F928" s="243"/>
      <c r="G928" s="243"/>
      <c r="H928" s="243"/>
    </row>
    <row r="929" customFormat="false" ht="13.8" hidden="false" customHeight="false" outlineLevel="0" collapsed="false">
      <c r="B929" s="243"/>
      <c r="C929" s="243"/>
      <c r="D929" s="243"/>
      <c r="E929" s="243"/>
      <c r="F929" s="243"/>
      <c r="G929" s="243"/>
      <c r="H929" s="243"/>
    </row>
    <row r="930" customFormat="false" ht="13.8" hidden="false" customHeight="false" outlineLevel="0" collapsed="false">
      <c r="B930" s="243"/>
      <c r="C930" s="243"/>
      <c r="D930" s="243"/>
      <c r="E930" s="243"/>
      <c r="F930" s="243"/>
      <c r="G930" s="243"/>
      <c r="H930" s="243"/>
    </row>
    <row r="931" customFormat="false" ht="13.8" hidden="false" customHeight="false" outlineLevel="0" collapsed="false">
      <c r="B931" s="243"/>
      <c r="C931" s="243"/>
      <c r="D931" s="243"/>
      <c r="E931" s="243"/>
      <c r="F931" s="243"/>
      <c r="G931" s="243"/>
      <c r="H931" s="243"/>
    </row>
    <row r="932" customFormat="false" ht="13.8" hidden="false" customHeight="false" outlineLevel="0" collapsed="false">
      <c r="B932" s="243"/>
      <c r="C932" s="243"/>
      <c r="D932" s="243"/>
      <c r="E932" s="243"/>
      <c r="F932" s="243"/>
      <c r="G932" s="243"/>
      <c r="H932" s="243"/>
    </row>
    <row r="933" customFormat="false" ht="13.8" hidden="false" customHeight="false" outlineLevel="0" collapsed="false">
      <c r="B933" s="243"/>
      <c r="C933" s="243"/>
      <c r="D933" s="243"/>
      <c r="E933" s="243"/>
      <c r="F933" s="243"/>
      <c r="G933" s="243"/>
      <c r="H933" s="243"/>
    </row>
    <row r="934" customFormat="false" ht="13.8" hidden="false" customHeight="false" outlineLevel="0" collapsed="false">
      <c r="B934" s="243"/>
      <c r="C934" s="243"/>
      <c r="D934" s="243"/>
      <c r="E934" s="243"/>
      <c r="F934" s="243"/>
      <c r="G934" s="243"/>
      <c r="H934" s="243"/>
    </row>
    <row r="935" customFormat="false" ht="13.8" hidden="false" customHeight="false" outlineLevel="0" collapsed="false">
      <c r="B935" s="243"/>
      <c r="C935" s="243"/>
      <c r="D935" s="243"/>
      <c r="E935" s="243"/>
      <c r="F935" s="243"/>
      <c r="G935" s="243"/>
      <c r="H935" s="243"/>
    </row>
    <row r="936" customFormat="false" ht="13.8" hidden="false" customHeight="false" outlineLevel="0" collapsed="false">
      <c r="B936" s="243"/>
      <c r="C936" s="243"/>
      <c r="D936" s="243"/>
      <c r="E936" s="243"/>
      <c r="F936" s="243"/>
      <c r="G936" s="243"/>
      <c r="H936" s="243"/>
    </row>
    <row r="937" customFormat="false" ht="13.8" hidden="false" customHeight="false" outlineLevel="0" collapsed="false">
      <c r="B937" s="243"/>
      <c r="C937" s="243"/>
      <c r="D937" s="243"/>
      <c r="E937" s="243"/>
      <c r="F937" s="243"/>
      <c r="G937" s="243"/>
      <c r="H937" s="243"/>
    </row>
    <row r="938" customFormat="false" ht="13.8" hidden="false" customHeight="false" outlineLevel="0" collapsed="false">
      <c r="B938" s="243"/>
      <c r="C938" s="243"/>
      <c r="D938" s="243"/>
      <c r="E938" s="243"/>
      <c r="F938" s="243"/>
      <c r="G938" s="243"/>
      <c r="H938" s="243"/>
    </row>
    <row r="939" customFormat="false" ht="13.8" hidden="false" customHeight="false" outlineLevel="0" collapsed="false">
      <c r="B939" s="243"/>
      <c r="C939" s="243"/>
      <c r="D939" s="243"/>
      <c r="E939" s="243"/>
      <c r="F939" s="243"/>
      <c r="G939" s="243"/>
      <c r="H939" s="243"/>
    </row>
    <row r="940" customFormat="false" ht="13.8" hidden="false" customHeight="false" outlineLevel="0" collapsed="false">
      <c r="B940" s="243"/>
      <c r="C940" s="243"/>
      <c r="D940" s="243"/>
      <c r="E940" s="243"/>
      <c r="F940" s="243"/>
      <c r="G940" s="243"/>
      <c r="H940" s="243"/>
    </row>
    <row r="941" customFormat="false" ht="13.8" hidden="false" customHeight="false" outlineLevel="0" collapsed="false">
      <c r="B941" s="243"/>
      <c r="C941" s="243"/>
      <c r="D941" s="243"/>
      <c r="E941" s="243"/>
      <c r="F941" s="243"/>
      <c r="G941" s="243"/>
      <c r="H941" s="243"/>
    </row>
    <row r="942" customFormat="false" ht="13.8" hidden="false" customHeight="false" outlineLevel="0" collapsed="false">
      <c r="B942" s="243"/>
      <c r="C942" s="243"/>
      <c r="D942" s="243"/>
      <c r="E942" s="243"/>
      <c r="F942" s="243"/>
      <c r="G942" s="243"/>
      <c r="H942" s="243"/>
    </row>
    <row r="943" customFormat="false" ht="13.8" hidden="false" customHeight="false" outlineLevel="0" collapsed="false">
      <c r="B943" s="243"/>
      <c r="C943" s="243"/>
      <c r="D943" s="243"/>
      <c r="E943" s="243"/>
      <c r="F943" s="243"/>
      <c r="G943" s="243"/>
      <c r="H943" s="243"/>
    </row>
    <row r="944" customFormat="false" ht="13.8" hidden="false" customHeight="false" outlineLevel="0" collapsed="false">
      <c r="B944" s="243"/>
      <c r="C944" s="243"/>
      <c r="D944" s="243"/>
      <c r="E944" s="243"/>
      <c r="F944" s="243"/>
      <c r="G944" s="243"/>
      <c r="H944" s="243"/>
    </row>
    <row r="945" customFormat="false" ht="13.8" hidden="false" customHeight="false" outlineLevel="0" collapsed="false">
      <c r="B945" s="243"/>
      <c r="C945" s="243"/>
      <c r="D945" s="243"/>
      <c r="E945" s="243"/>
      <c r="F945" s="243"/>
      <c r="G945" s="243"/>
      <c r="H945" s="243"/>
    </row>
    <row r="946" customFormat="false" ht="13.8" hidden="false" customHeight="false" outlineLevel="0" collapsed="false">
      <c r="B946" s="243"/>
      <c r="C946" s="243"/>
      <c r="D946" s="243"/>
      <c r="E946" s="243"/>
      <c r="F946" s="243"/>
      <c r="G946" s="243"/>
      <c r="H946" s="243"/>
    </row>
    <row r="947" customFormat="false" ht="13.8" hidden="false" customHeight="false" outlineLevel="0" collapsed="false">
      <c r="B947" s="243"/>
      <c r="C947" s="243"/>
      <c r="D947" s="243"/>
      <c r="E947" s="243"/>
      <c r="F947" s="243"/>
      <c r="G947" s="243"/>
      <c r="H947" s="243"/>
    </row>
    <row r="948" customFormat="false" ht="13.8" hidden="false" customHeight="false" outlineLevel="0" collapsed="false">
      <c r="B948" s="243"/>
      <c r="C948" s="243"/>
      <c r="D948" s="243"/>
      <c r="E948" s="243"/>
      <c r="F948" s="243"/>
      <c r="G948" s="243"/>
      <c r="H948" s="243"/>
    </row>
    <row r="949" customFormat="false" ht="13.8" hidden="false" customHeight="false" outlineLevel="0" collapsed="false">
      <c r="B949" s="243"/>
      <c r="C949" s="243"/>
      <c r="D949" s="243"/>
      <c r="E949" s="243"/>
      <c r="F949" s="243"/>
      <c r="G949" s="243"/>
      <c r="H949" s="243"/>
    </row>
    <row r="950" customFormat="false" ht="13.8" hidden="false" customHeight="false" outlineLevel="0" collapsed="false">
      <c r="B950" s="243"/>
      <c r="C950" s="243"/>
      <c r="D950" s="243"/>
      <c r="E950" s="243"/>
      <c r="F950" s="243"/>
      <c r="G950" s="243"/>
      <c r="H950" s="243"/>
    </row>
    <row r="951" customFormat="false" ht="13.8" hidden="false" customHeight="false" outlineLevel="0" collapsed="false">
      <c r="B951" s="243"/>
      <c r="C951" s="243"/>
      <c r="D951" s="243"/>
      <c r="E951" s="243"/>
      <c r="F951" s="243"/>
      <c r="G951" s="243"/>
      <c r="H951" s="243"/>
    </row>
    <row r="952" customFormat="false" ht="13.8" hidden="false" customHeight="false" outlineLevel="0" collapsed="false">
      <c r="B952" s="243"/>
      <c r="C952" s="243"/>
      <c r="D952" s="243"/>
      <c r="E952" s="243"/>
      <c r="F952" s="243"/>
      <c r="G952" s="243"/>
      <c r="H952" s="243"/>
    </row>
    <row r="953" customFormat="false" ht="13.8" hidden="false" customHeight="false" outlineLevel="0" collapsed="false">
      <c r="B953" s="243"/>
      <c r="C953" s="243"/>
      <c r="D953" s="243"/>
      <c r="E953" s="243"/>
      <c r="F953" s="243"/>
      <c r="G953" s="243"/>
      <c r="H953" s="243"/>
    </row>
    <row r="954" customFormat="false" ht="13.8" hidden="false" customHeight="false" outlineLevel="0" collapsed="false">
      <c r="B954" s="243"/>
      <c r="C954" s="243"/>
      <c r="D954" s="243"/>
      <c r="E954" s="243"/>
      <c r="F954" s="243"/>
      <c r="G954" s="243"/>
      <c r="H954" s="243"/>
    </row>
    <row r="955" customFormat="false" ht="13.8" hidden="false" customHeight="false" outlineLevel="0" collapsed="false">
      <c r="B955" s="243"/>
      <c r="C955" s="243"/>
      <c r="D955" s="243"/>
      <c r="E955" s="243"/>
      <c r="F955" s="243"/>
      <c r="G955" s="243"/>
      <c r="H955" s="243"/>
    </row>
    <row r="956" customFormat="false" ht="13.8" hidden="false" customHeight="false" outlineLevel="0" collapsed="false">
      <c r="B956" s="243"/>
      <c r="C956" s="243"/>
      <c r="D956" s="243"/>
      <c r="E956" s="243"/>
      <c r="F956" s="243"/>
      <c r="G956" s="243"/>
      <c r="H956" s="243"/>
    </row>
    <row r="957" customFormat="false" ht="13.8" hidden="false" customHeight="false" outlineLevel="0" collapsed="false">
      <c r="B957" s="243"/>
      <c r="C957" s="243"/>
      <c r="D957" s="243"/>
      <c r="E957" s="243"/>
      <c r="F957" s="243"/>
      <c r="G957" s="243"/>
      <c r="H957" s="243"/>
    </row>
    <row r="958" customFormat="false" ht="13.8" hidden="false" customHeight="false" outlineLevel="0" collapsed="false">
      <c r="B958" s="243"/>
      <c r="C958" s="243"/>
      <c r="D958" s="243"/>
      <c r="E958" s="243"/>
      <c r="F958" s="243"/>
      <c r="G958" s="243"/>
      <c r="H958" s="243"/>
    </row>
    <row r="959" customFormat="false" ht="13.8" hidden="false" customHeight="false" outlineLevel="0" collapsed="false">
      <c r="B959" s="243"/>
      <c r="C959" s="243"/>
      <c r="D959" s="243"/>
      <c r="E959" s="243"/>
      <c r="F959" s="243"/>
      <c r="G959" s="243"/>
      <c r="H959" s="243"/>
    </row>
    <row r="960" customFormat="false" ht="13.8" hidden="false" customHeight="false" outlineLevel="0" collapsed="false">
      <c r="B960" s="243"/>
      <c r="C960" s="243"/>
      <c r="D960" s="243"/>
      <c r="E960" s="243"/>
      <c r="F960" s="243"/>
      <c r="G960" s="243"/>
      <c r="H960" s="243"/>
    </row>
    <row r="961" customFormat="false" ht="13.8" hidden="false" customHeight="false" outlineLevel="0" collapsed="false">
      <c r="B961" s="243"/>
      <c r="C961" s="243"/>
      <c r="D961" s="243"/>
      <c r="E961" s="243"/>
      <c r="F961" s="243"/>
      <c r="G961" s="243"/>
      <c r="H961" s="243"/>
    </row>
    <row r="962" customFormat="false" ht="13.8" hidden="false" customHeight="false" outlineLevel="0" collapsed="false">
      <c r="B962" s="243"/>
      <c r="C962" s="243"/>
      <c r="D962" s="243"/>
      <c r="E962" s="243"/>
      <c r="F962" s="243"/>
      <c r="G962" s="243"/>
      <c r="H962" s="243"/>
    </row>
    <row r="963" customFormat="false" ht="13.8" hidden="false" customHeight="false" outlineLevel="0" collapsed="false">
      <c r="B963" s="243"/>
      <c r="C963" s="243"/>
      <c r="D963" s="243"/>
      <c r="E963" s="243"/>
      <c r="F963" s="243"/>
      <c r="G963" s="243"/>
      <c r="H963" s="243"/>
    </row>
    <row r="964" customFormat="false" ht="13.8" hidden="false" customHeight="false" outlineLevel="0" collapsed="false">
      <c r="B964" s="243"/>
      <c r="C964" s="243"/>
      <c r="D964" s="243"/>
      <c r="E964" s="243"/>
      <c r="F964" s="243"/>
      <c r="G964" s="243"/>
      <c r="H964" s="243"/>
    </row>
    <row r="965" customFormat="false" ht="13.8" hidden="false" customHeight="false" outlineLevel="0" collapsed="false">
      <c r="B965" s="243"/>
      <c r="C965" s="243"/>
      <c r="D965" s="243"/>
      <c r="E965" s="243"/>
      <c r="F965" s="243"/>
      <c r="G965" s="243"/>
      <c r="H965" s="243"/>
    </row>
    <row r="966" customFormat="false" ht="13.8" hidden="false" customHeight="false" outlineLevel="0" collapsed="false">
      <c r="B966" s="243"/>
      <c r="C966" s="243"/>
      <c r="D966" s="243"/>
      <c r="E966" s="243"/>
      <c r="F966" s="243"/>
      <c r="G966" s="243"/>
      <c r="H966" s="243"/>
    </row>
    <row r="967" customFormat="false" ht="13.8" hidden="false" customHeight="false" outlineLevel="0" collapsed="false">
      <c r="B967" s="243"/>
      <c r="C967" s="243"/>
      <c r="D967" s="243"/>
      <c r="E967" s="243"/>
      <c r="F967" s="243"/>
      <c r="G967" s="243"/>
      <c r="H967" s="243"/>
    </row>
    <row r="968" customFormat="false" ht="13.8" hidden="false" customHeight="false" outlineLevel="0" collapsed="false">
      <c r="B968" s="243"/>
      <c r="C968" s="243"/>
      <c r="D968" s="243"/>
      <c r="E968" s="243"/>
      <c r="F968" s="243"/>
      <c r="G968" s="243"/>
      <c r="H968" s="243"/>
    </row>
    <row r="969" customFormat="false" ht="13.8" hidden="false" customHeight="false" outlineLevel="0" collapsed="false">
      <c r="B969" s="243"/>
      <c r="C969" s="243"/>
      <c r="D969" s="243"/>
      <c r="E969" s="243"/>
      <c r="F969" s="243"/>
      <c r="G969" s="243"/>
      <c r="H969" s="243"/>
    </row>
    <row r="970" customFormat="false" ht="13.8" hidden="false" customHeight="false" outlineLevel="0" collapsed="false">
      <c r="B970" s="243"/>
      <c r="C970" s="243"/>
      <c r="D970" s="243"/>
      <c r="E970" s="243"/>
      <c r="F970" s="243"/>
      <c r="G970" s="243"/>
      <c r="H970" s="243"/>
    </row>
    <row r="971" customFormat="false" ht="13.8" hidden="false" customHeight="false" outlineLevel="0" collapsed="false">
      <c r="B971" s="243"/>
      <c r="C971" s="243"/>
      <c r="D971" s="243"/>
      <c r="E971" s="243"/>
      <c r="F971" s="243"/>
      <c r="G971" s="243"/>
      <c r="H971" s="243"/>
    </row>
    <row r="972" customFormat="false" ht="13.8" hidden="false" customHeight="false" outlineLevel="0" collapsed="false">
      <c r="B972" s="243"/>
      <c r="C972" s="243"/>
      <c r="D972" s="243"/>
      <c r="E972" s="243"/>
      <c r="F972" s="243"/>
      <c r="G972" s="243"/>
      <c r="H972" s="243"/>
    </row>
    <row r="973" customFormat="false" ht="13.8" hidden="false" customHeight="false" outlineLevel="0" collapsed="false">
      <c r="B973" s="243"/>
      <c r="C973" s="243"/>
      <c r="D973" s="243"/>
      <c r="E973" s="243"/>
      <c r="F973" s="243"/>
      <c r="G973" s="243"/>
      <c r="H973" s="243"/>
    </row>
    <row r="974" customFormat="false" ht="13.8" hidden="false" customHeight="false" outlineLevel="0" collapsed="false">
      <c r="B974" s="243"/>
      <c r="C974" s="243"/>
      <c r="D974" s="243"/>
      <c r="E974" s="243"/>
      <c r="F974" s="243"/>
      <c r="G974" s="243"/>
      <c r="H974" s="243"/>
    </row>
    <row r="975" customFormat="false" ht="13.8" hidden="false" customHeight="false" outlineLevel="0" collapsed="false">
      <c r="B975" s="243"/>
      <c r="C975" s="243"/>
      <c r="D975" s="243"/>
      <c r="E975" s="243"/>
      <c r="F975" s="243"/>
      <c r="G975" s="243"/>
      <c r="H975" s="243"/>
    </row>
    <row r="976" customFormat="false" ht="13.8" hidden="false" customHeight="false" outlineLevel="0" collapsed="false">
      <c r="B976" s="243"/>
      <c r="C976" s="243"/>
      <c r="D976" s="243"/>
      <c r="E976" s="243"/>
      <c r="F976" s="243"/>
      <c r="G976" s="243"/>
      <c r="H976" s="243"/>
    </row>
    <row r="977" customFormat="false" ht="13.8" hidden="false" customHeight="false" outlineLevel="0" collapsed="false">
      <c r="B977" s="243"/>
      <c r="C977" s="243"/>
      <c r="D977" s="243"/>
      <c r="E977" s="243"/>
      <c r="F977" s="243"/>
      <c r="G977" s="243"/>
      <c r="H977" s="243"/>
    </row>
    <row r="978" customFormat="false" ht="13.8" hidden="false" customHeight="false" outlineLevel="0" collapsed="false">
      <c r="B978" s="243"/>
      <c r="C978" s="243"/>
      <c r="D978" s="243"/>
      <c r="E978" s="243"/>
      <c r="F978" s="243"/>
      <c r="G978" s="243"/>
      <c r="H978" s="243"/>
    </row>
    <row r="979" customFormat="false" ht="13.8" hidden="false" customHeight="false" outlineLevel="0" collapsed="false">
      <c r="B979" s="243"/>
      <c r="C979" s="243"/>
      <c r="D979" s="243"/>
      <c r="E979" s="243"/>
      <c r="F979" s="243"/>
      <c r="G979" s="243"/>
      <c r="H979" s="243"/>
    </row>
  </sheetData>
  <mergeCells count="14">
    <mergeCell ref="B2:H2"/>
    <mergeCell ref="B3:H3"/>
    <mergeCell ref="B4:H4"/>
    <mergeCell ref="B12:F12"/>
    <mergeCell ref="B13:H13"/>
    <mergeCell ref="B19:F19"/>
    <mergeCell ref="B20:H20"/>
    <mergeCell ref="B25:F25"/>
    <mergeCell ref="B26:H26"/>
    <mergeCell ref="B29:F29"/>
    <mergeCell ref="B30:F30"/>
    <mergeCell ref="B31:F31"/>
    <mergeCell ref="B32:F32"/>
    <mergeCell ref="B33:F33"/>
  </mergeCells>
  <printOptions headings="false" gridLines="false" gridLinesSet="true" horizontalCentered="false" verticalCentered="false"/>
  <pageMargins left="0.511805555555556" right="0.511805555555556" top="0.7875" bottom="0.7875" header="0.511811023622047" footer="0.511811023622047"/>
  <pageSetup paperSize="9" scale="69"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I1048576"/>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L17" activeCellId="0" sqref="L17"/>
    </sheetView>
  </sheetViews>
  <sheetFormatPr defaultColWidth="10.4296875" defaultRowHeight="13.8" zeroHeight="false" outlineLevelRow="0" outlineLevelCol="0"/>
  <cols>
    <col collapsed="false" customWidth="true" hidden="false" outlineLevel="0" max="1" min="1" style="0" width="4"/>
    <col collapsed="false" customWidth="true" hidden="false" outlineLevel="0" max="2" min="2" style="2" width="10.5"/>
    <col collapsed="false" customWidth="true" hidden="false" outlineLevel="0" max="3" min="3" style="0" width="62.14"/>
    <col collapsed="false" customWidth="true" hidden="false" outlineLevel="0" max="9" min="9" style="0" width="4.22"/>
  </cols>
  <sheetData>
    <row r="2" customFormat="false" ht="13.8" hidden="false" customHeight="false" outlineLevel="0" collapsed="false">
      <c r="B2" s="276" t="s">
        <v>282</v>
      </c>
      <c r="C2" s="276"/>
      <c r="D2" s="276"/>
      <c r="E2" s="276"/>
      <c r="F2" s="276"/>
      <c r="G2" s="276"/>
      <c r="H2" s="276"/>
    </row>
    <row r="4" customFormat="false" ht="13.8" hidden="false" customHeight="false" outlineLevel="0" collapsed="false">
      <c r="B4" s="277" t="s">
        <v>283</v>
      </c>
      <c r="C4" s="277"/>
      <c r="D4" s="277"/>
      <c r="E4" s="277"/>
      <c r="F4" s="277"/>
      <c r="G4" s="277"/>
      <c r="H4" s="277"/>
    </row>
    <row r="7" customFormat="false" ht="13.8" hidden="false" customHeight="false" outlineLevel="0" collapsed="false">
      <c r="B7" s="276" t="s">
        <v>284</v>
      </c>
      <c r="C7" s="276"/>
      <c r="D7" s="276"/>
      <c r="E7" s="276"/>
      <c r="F7" s="276"/>
      <c r="G7" s="276"/>
      <c r="H7" s="276"/>
    </row>
    <row r="8" customFormat="false" ht="59.7" hidden="false" customHeight="true" outlineLevel="0" collapsed="false">
      <c r="B8" s="278" t="s">
        <v>285</v>
      </c>
      <c r="C8" s="278" t="s">
        <v>286</v>
      </c>
      <c r="D8" s="278" t="s">
        <v>287</v>
      </c>
      <c r="E8" s="279" t="s">
        <v>288</v>
      </c>
      <c r="F8" s="279" t="s">
        <v>289</v>
      </c>
      <c r="G8" s="279" t="s">
        <v>290</v>
      </c>
      <c r="H8" s="279" t="s">
        <v>291</v>
      </c>
    </row>
    <row r="9" customFormat="false" ht="35.55" hidden="false" customHeight="false" outlineLevel="0" collapsed="false">
      <c r="B9" s="280" t="s">
        <v>292</v>
      </c>
      <c r="C9" s="281" t="s">
        <v>293</v>
      </c>
      <c r="D9" s="282" t="s">
        <v>294</v>
      </c>
      <c r="E9" s="283" t="s">
        <v>295</v>
      </c>
      <c r="F9" s="284" t="n">
        <v>69.72</v>
      </c>
      <c r="G9" s="282" t="n">
        <v>418.32</v>
      </c>
      <c r="H9" s="282" t="n">
        <v>34.86</v>
      </c>
    </row>
    <row r="10" customFormat="false" ht="22.95" hidden="false" customHeight="false" outlineLevel="0" collapsed="false">
      <c r="B10" s="280" t="s">
        <v>296</v>
      </c>
      <c r="C10" s="281" t="s">
        <v>297</v>
      </c>
      <c r="D10" s="282" t="s">
        <v>294</v>
      </c>
      <c r="E10" s="283" t="s">
        <v>295</v>
      </c>
      <c r="F10" s="284" t="n">
        <v>35.9</v>
      </c>
      <c r="G10" s="285" t="n">
        <v>215.4</v>
      </c>
      <c r="H10" s="282" t="n">
        <v>17.95</v>
      </c>
    </row>
    <row r="11" customFormat="false" ht="22.95" hidden="false" customHeight="false" outlineLevel="0" collapsed="false">
      <c r="B11" s="280" t="s">
        <v>298</v>
      </c>
      <c r="C11" s="281" t="s">
        <v>299</v>
      </c>
      <c r="D11" s="282" t="s">
        <v>300</v>
      </c>
      <c r="E11" s="283" t="s">
        <v>301</v>
      </c>
      <c r="F11" s="286" t="n">
        <v>82</v>
      </c>
      <c r="G11" s="285" t="n">
        <v>328</v>
      </c>
      <c r="H11" s="282" t="n">
        <v>27.33</v>
      </c>
    </row>
    <row r="12" customFormat="false" ht="13.8" hidden="false" customHeight="false" outlineLevel="0" collapsed="false">
      <c r="B12" s="280" t="s">
        <v>301</v>
      </c>
      <c r="C12" s="281" t="s">
        <v>302</v>
      </c>
      <c r="D12" s="282" t="s">
        <v>300</v>
      </c>
      <c r="E12" s="283" t="s">
        <v>295</v>
      </c>
      <c r="F12" s="286" t="n">
        <v>10</v>
      </c>
      <c r="G12" s="285" t="n">
        <v>60</v>
      </c>
      <c r="H12" s="285" t="n">
        <v>5</v>
      </c>
    </row>
    <row r="13" customFormat="false" ht="13.8" hidden="false" customHeight="false" outlineLevel="0" collapsed="false">
      <c r="B13" s="287" t="s">
        <v>303</v>
      </c>
      <c r="C13" s="287"/>
      <c r="D13" s="287"/>
      <c r="E13" s="287"/>
      <c r="F13" s="287"/>
      <c r="G13" s="287"/>
      <c r="H13" s="288" t="n">
        <f aca="false">SUM(H9:H12)</f>
        <v>85.14</v>
      </c>
    </row>
    <row r="16" customFormat="false" ht="13.8" hidden="false" customHeight="false" outlineLevel="0" collapsed="false">
      <c r="B16" s="276" t="s">
        <v>304</v>
      </c>
      <c r="C16" s="276"/>
      <c r="D16" s="276"/>
      <c r="E16" s="276"/>
      <c r="F16" s="276"/>
      <c r="G16" s="276"/>
      <c r="H16" s="276"/>
    </row>
    <row r="17" customFormat="false" ht="50.5" hidden="false" customHeight="false" outlineLevel="0" collapsed="false">
      <c r="B17" s="278" t="s">
        <v>285</v>
      </c>
      <c r="C17" s="278" t="s">
        <v>286</v>
      </c>
      <c r="D17" s="278" t="s">
        <v>287</v>
      </c>
      <c r="E17" s="279" t="s">
        <v>288</v>
      </c>
      <c r="F17" s="279" t="s">
        <v>289</v>
      </c>
      <c r="G17" s="279" t="s">
        <v>305</v>
      </c>
      <c r="H17" s="279" t="s">
        <v>306</v>
      </c>
    </row>
    <row r="18" customFormat="false" ht="35.55" hidden="false" customHeight="false" outlineLevel="0" collapsed="false">
      <c r="B18" s="280" t="s">
        <v>292</v>
      </c>
      <c r="C18" s="281" t="s">
        <v>307</v>
      </c>
      <c r="D18" s="282" t="s">
        <v>308</v>
      </c>
      <c r="E18" s="283" t="n">
        <v>48</v>
      </c>
      <c r="F18" s="284" t="n">
        <v>10.05</v>
      </c>
      <c r="G18" s="282" t="n">
        <v>482.4</v>
      </c>
      <c r="H18" s="282" t="n">
        <v>40.2</v>
      </c>
    </row>
    <row r="19" customFormat="false" ht="13.8" hidden="false" customHeight="false" outlineLevel="0" collapsed="false">
      <c r="B19" s="280" t="s">
        <v>296</v>
      </c>
      <c r="C19" s="281" t="s">
        <v>309</v>
      </c>
      <c r="D19" s="282" t="s">
        <v>294</v>
      </c>
      <c r="E19" s="283" t="n">
        <v>48</v>
      </c>
      <c r="F19" s="284" t="n">
        <v>8.59</v>
      </c>
      <c r="G19" s="282" t="n">
        <v>412.32</v>
      </c>
      <c r="H19" s="282" t="n">
        <v>34.36</v>
      </c>
    </row>
    <row r="20" customFormat="false" ht="22.95" hidden="false" customHeight="false" outlineLevel="0" collapsed="false">
      <c r="B20" s="280" t="s">
        <v>298</v>
      </c>
      <c r="C20" s="281" t="s">
        <v>310</v>
      </c>
      <c r="D20" s="282" t="s">
        <v>311</v>
      </c>
      <c r="E20" s="283" t="n">
        <v>36</v>
      </c>
      <c r="F20" s="289" t="n">
        <v>7.1</v>
      </c>
      <c r="G20" s="282" t="n">
        <v>255.6</v>
      </c>
      <c r="H20" s="282" t="n">
        <v>21.3</v>
      </c>
    </row>
    <row r="21" customFormat="false" ht="20.65" hidden="false" customHeight="false" outlineLevel="0" collapsed="false">
      <c r="B21" s="280" t="s">
        <v>301</v>
      </c>
      <c r="C21" s="281" t="s">
        <v>312</v>
      </c>
      <c r="D21" s="282" t="s">
        <v>294</v>
      </c>
      <c r="E21" s="283" t="n">
        <v>4</v>
      </c>
      <c r="F21" s="289" t="n">
        <v>11</v>
      </c>
      <c r="G21" s="282" t="n">
        <v>44</v>
      </c>
      <c r="H21" s="282" t="n">
        <v>3.67</v>
      </c>
    </row>
    <row r="22" customFormat="false" ht="20.65" hidden="false" customHeight="false" outlineLevel="0" collapsed="false">
      <c r="B22" s="280" t="s">
        <v>313</v>
      </c>
      <c r="C22" s="281" t="s">
        <v>314</v>
      </c>
      <c r="D22" s="282" t="s">
        <v>294</v>
      </c>
      <c r="E22" s="283" t="n">
        <v>4</v>
      </c>
      <c r="F22" s="289" t="n">
        <v>11</v>
      </c>
      <c r="G22" s="282" t="n">
        <v>44</v>
      </c>
      <c r="H22" s="282" t="n">
        <v>3.67</v>
      </c>
    </row>
    <row r="23" customFormat="false" ht="22.95" hidden="false" customHeight="false" outlineLevel="0" collapsed="false">
      <c r="B23" s="280" t="s">
        <v>295</v>
      </c>
      <c r="C23" s="281" t="s">
        <v>315</v>
      </c>
      <c r="D23" s="282" t="s">
        <v>294</v>
      </c>
      <c r="E23" s="283" t="n">
        <v>6</v>
      </c>
      <c r="F23" s="284" t="n">
        <v>14.95</v>
      </c>
      <c r="G23" s="282" t="n">
        <v>89.7</v>
      </c>
      <c r="H23" s="282" t="n">
        <v>7.48</v>
      </c>
    </row>
    <row r="24" customFormat="false" ht="13.8" hidden="false" customHeight="false" outlineLevel="0" collapsed="false">
      <c r="B24" s="280" t="s">
        <v>316</v>
      </c>
      <c r="C24" s="281" t="s">
        <v>317</v>
      </c>
      <c r="D24" s="282" t="s">
        <v>294</v>
      </c>
      <c r="E24" s="283" t="n">
        <v>48</v>
      </c>
      <c r="F24" s="284" t="n">
        <v>6.34</v>
      </c>
      <c r="G24" s="282" t="n">
        <v>304.32</v>
      </c>
      <c r="H24" s="282" t="n">
        <v>25.36</v>
      </c>
    </row>
    <row r="25" customFormat="false" ht="13.8" hidden="false" customHeight="false" outlineLevel="0" collapsed="false">
      <c r="B25" s="280" t="s">
        <v>318</v>
      </c>
      <c r="C25" s="281" t="s">
        <v>319</v>
      </c>
      <c r="D25" s="282" t="s">
        <v>308</v>
      </c>
      <c r="E25" s="283" t="n">
        <v>12</v>
      </c>
      <c r="F25" s="289" t="n">
        <v>51.5</v>
      </c>
      <c r="G25" s="282" t="n">
        <v>618</v>
      </c>
      <c r="H25" s="282" t="n">
        <v>51.5</v>
      </c>
    </row>
    <row r="26" customFormat="false" ht="73.45" hidden="false" customHeight="false" outlineLevel="0" collapsed="false">
      <c r="B26" s="280" t="s">
        <v>320</v>
      </c>
      <c r="C26" s="281" t="s">
        <v>321</v>
      </c>
      <c r="D26" s="282" t="s">
        <v>308</v>
      </c>
      <c r="E26" s="283" t="n">
        <v>48</v>
      </c>
      <c r="F26" s="284" t="n">
        <v>18.21</v>
      </c>
      <c r="G26" s="282" t="n">
        <v>874.08</v>
      </c>
      <c r="H26" s="282" t="n">
        <v>72.84</v>
      </c>
    </row>
    <row r="27" customFormat="false" ht="48.2" hidden="false" customHeight="false" outlineLevel="0" collapsed="false">
      <c r="B27" s="280" t="s">
        <v>322</v>
      </c>
      <c r="C27" s="281" t="s">
        <v>323</v>
      </c>
      <c r="D27" s="282" t="s">
        <v>308</v>
      </c>
      <c r="E27" s="283" t="n">
        <v>48</v>
      </c>
      <c r="F27" s="284" t="n">
        <v>22.4</v>
      </c>
      <c r="G27" s="282" t="n">
        <v>1075.2</v>
      </c>
      <c r="H27" s="282" t="n">
        <v>89.6</v>
      </c>
    </row>
    <row r="28" customFormat="false" ht="22.95" hidden="false" customHeight="false" outlineLevel="0" collapsed="false">
      <c r="B28" s="280" t="s">
        <v>324</v>
      </c>
      <c r="C28" s="281" t="s">
        <v>325</v>
      </c>
      <c r="D28" s="282" t="s">
        <v>294</v>
      </c>
      <c r="E28" s="283" t="n">
        <v>36</v>
      </c>
      <c r="F28" s="284" t="n">
        <v>8.27</v>
      </c>
      <c r="G28" s="282" t="n">
        <v>297.72</v>
      </c>
      <c r="H28" s="282" t="n">
        <v>24.81</v>
      </c>
    </row>
    <row r="29" customFormat="false" ht="22.95" hidden="false" customHeight="false" outlineLevel="0" collapsed="false">
      <c r="B29" s="280" t="s">
        <v>326</v>
      </c>
      <c r="C29" s="281" t="s">
        <v>327</v>
      </c>
      <c r="D29" s="282" t="s">
        <v>294</v>
      </c>
      <c r="E29" s="283" t="n">
        <v>120</v>
      </c>
      <c r="F29" s="284" t="n">
        <v>1.53</v>
      </c>
      <c r="G29" s="282" t="n">
        <v>183.6</v>
      </c>
      <c r="H29" s="282" t="n">
        <v>15.3</v>
      </c>
    </row>
    <row r="30" customFormat="false" ht="35.55" hidden="false" customHeight="false" outlineLevel="0" collapsed="false">
      <c r="B30" s="280" t="s">
        <v>328</v>
      </c>
      <c r="C30" s="281" t="s">
        <v>329</v>
      </c>
      <c r="D30" s="282" t="s">
        <v>294</v>
      </c>
      <c r="E30" s="283" t="n">
        <v>192</v>
      </c>
      <c r="F30" s="289" t="n">
        <v>3.5</v>
      </c>
      <c r="G30" s="282" t="n">
        <v>672</v>
      </c>
      <c r="H30" s="282" t="n">
        <v>56</v>
      </c>
    </row>
    <row r="31" customFormat="false" ht="33.25" hidden="false" customHeight="false" outlineLevel="0" collapsed="false">
      <c r="B31" s="280" t="s">
        <v>330</v>
      </c>
      <c r="C31" s="290" t="s">
        <v>331</v>
      </c>
      <c r="D31" s="282" t="s">
        <v>294</v>
      </c>
      <c r="E31" s="283" t="n">
        <v>24</v>
      </c>
      <c r="F31" s="284" t="n">
        <v>15.07</v>
      </c>
      <c r="G31" s="282" t="n">
        <v>361.68</v>
      </c>
      <c r="H31" s="282" t="n">
        <v>30.14</v>
      </c>
    </row>
    <row r="32" customFormat="false" ht="125.1" hidden="false" customHeight="false" outlineLevel="0" collapsed="false">
      <c r="B32" s="280" t="s">
        <v>332</v>
      </c>
      <c r="C32" s="290" t="s">
        <v>333</v>
      </c>
      <c r="D32" s="282" t="s">
        <v>294</v>
      </c>
      <c r="E32" s="283" t="n">
        <v>48</v>
      </c>
      <c r="F32" s="289" t="n">
        <v>12.8</v>
      </c>
      <c r="G32" s="282" t="n">
        <v>614.4</v>
      </c>
      <c r="H32" s="282" t="n">
        <v>51.2</v>
      </c>
    </row>
    <row r="33" customFormat="false" ht="60.8" hidden="false" customHeight="false" outlineLevel="0" collapsed="false">
      <c r="B33" s="280" t="s">
        <v>334</v>
      </c>
      <c r="C33" s="281" t="s">
        <v>335</v>
      </c>
      <c r="D33" s="282" t="s">
        <v>294</v>
      </c>
      <c r="E33" s="283" t="n">
        <v>24</v>
      </c>
      <c r="F33" s="289" t="n">
        <v>15.9</v>
      </c>
      <c r="G33" s="282" t="n">
        <v>381.6</v>
      </c>
      <c r="H33" s="282" t="n">
        <v>31.8</v>
      </c>
    </row>
    <row r="34" customFormat="false" ht="86.1" hidden="false" customHeight="false" outlineLevel="0" collapsed="false">
      <c r="B34" s="280" t="s">
        <v>336</v>
      </c>
      <c r="C34" s="281" t="s">
        <v>337</v>
      </c>
      <c r="D34" s="282" t="s">
        <v>294</v>
      </c>
      <c r="E34" s="283" t="n">
        <v>12</v>
      </c>
      <c r="F34" s="284" t="n">
        <v>36.14</v>
      </c>
      <c r="G34" s="282" t="n">
        <v>433.68</v>
      </c>
      <c r="H34" s="282" t="n">
        <v>36.14</v>
      </c>
    </row>
    <row r="35" customFormat="false" ht="35.55" hidden="false" customHeight="false" outlineLevel="0" collapsed="false">
      <c r="B35" s="280" t="s">
        <v>338</v>
      </c>
      <c r="C35" s="281" t="s">
        <v>339</v>
      </c>
      <c r="D35" s="282" t="s">
        <v>294</v>
      </c>
      <c r="E35" s="283" t="n">
        <v>144</v>
      </c>
      <c r="F35" s="284" t="n">
        <v>4.27</v>
      </c>
      <c r="G35" s="282" t="n">
        <v>614.88</v>
      </c>
      <c r="H35" s="282" t="n">
        <v>51.24</v>
      </c>
    </row>
    <row r="36" customFormat="false" ht="35.55" hidden="false" customHeight="false" outlineLevel="0" collapsed="false">
      <c r="B36" s="280" t="s">
        <v>340</v>
      </c>
      <c r="C36" s="281" t="s">
        <v>341</v>
      </c>
      <c r="D36" s="282" t="s">
        <v>294</v>
      </c>
      <c r="E36" s="283" t="n">
        <v>1792</v>
      </c>
      <c r="F36" s="284" t="n">
        <v>12.07</v>
      </c>
      <c r="G36" s="282" t="n">
        <v>21629.44</v>
      </c>
      <c r="H36" s="282" t="n">
        <v>1802.45</v>
      </c>
    </row>
    <row r="37" customFormat="false" ht="35.55" hidden="false" customHeight="false" outlineLevel="0" collapsed="false">
      <c r="B37" s="280" t="s">
        <v>342</v>
      </c>
      <c r="C37" s="281" t="s">
        <v>343</v>
      </c>
      <c r="D37" s="282" t="s">
        <v>344</v>
      </c>
      <c r="E37" s="283" t="n">
        <v>120</v>
      </c>
      <c r="F37" s="284" t="n">
        <v>57.95</v>
      </c>
      <c r="G37" s="282" t="n">
        <v>6954</v>
      </c>
      <c r="H37" s="282" t="n">
        <v>579.5</v>
      </c>
    </row>
    <row r="38" customFormat="false" ht="35.55" hidden="false" customHeight="false" outlineLevel="0" collapsed="false">
      <c r="B38" s="280" t="s">
        <v>345</v>
      </c>
      <c r="C38" s="281" t="s">
        <v>346</v>
      </c>
      <c r="D38" s="282" t="s">
        <v>294</v>
      </c>
      <c r="E38" s="283" t="n">
        <v>480</v>
      </c>
      <c r="F38" s="284" t="n">
        <v>3.22</v>
      </c>
      <c r="G38" s="282" t="n">
        <v>1545.6</v>
      </c>
      <c r="H38" s="282" t="n">
        <v>128.8</v>
      </c>
    </row>
    <row r="39" customFormat="false" ht="35.55" hidden="false" customHeight="false" outlineLevel="0" collapsed="false">
      <c r="B39" s="280" t="s">
        <v>347</v>
      </c>
      <c r="C39" s="281" t="s">
        <v>348</v>
      </c>
      <c r="D39" s="282" t="s">
        <v>294</v>
      </c>
      <c r="E39" s="283" t="n">
        <v>48</v>
      </c>
      <c r="F39" s="289" t="n">
        <v>14.2</v>
      </c>
      <c r="G39" s="282" t="n">
        <v>681.6</v>
      </c>
      <c r="H39" s="282" t="n">
        <v>56.8</v>
      </c>
    </row>
    <row r="40" customFormat="false" ht="22.95" hidden="false" customHeight="false" outlineLevel="0" collapsed="false">
      <c r="B40" s="280" t="s">
        <v>349</v>
      </c>
      <c r="C40" s="281" t="s">
        <v>350</v>
      </c>
      <c r="D40" s="282" t="s">
        <v>294</v>
      </c>
      <c r="E40" s="283" t="n">
        <v>32</v>
      </c>
      <c r="F40" s="289" t="n">
        <v>37.3</v>
      </c>
      <c r="G40" s="282" t="n">
        <v>1193.6</v>
      </c>
      <c r="H40" s="282" t="n">
        <v>99.47</v>
      </c>
    </row>
    <row r="41" customFormat="false" ht="35.55" hidden="false" customHeight="false" outlineLevel="0" collapsed="false">
      <c r="B41" s="280" t="s">
        <v>351</v>
      </c>
      <c r="C41" s="281" t="s">
        <v>352</v>
      </c>
      <c r="D41" s="282" t="s">
        <v>294</v>
      </c>
      <c r="E41" s="283" t="n">
        <v>24</v>
      </c>
      <c r="F41" s="284" t="n">
        <v>32.32</v>
      </c>
      <c r="G41" s="282" t="n">
        <v>775.68</v>
      </c>
      <c r="H41" s="282" t="n">
        <v>64.64</v>
      </c>
    </row>
    <row r="42" customFormat="false" ht="20.65" hidden="false" customHeight="false" outlineLevel="0" collapsed="false">
      <c r="B42" s="280" t="s">
        <v>353</v>
      </c>
      <c r="C42" s="281" t="s">
        <v>354</v>
      </c>
      <c r="D42" s="282" t="s">
        <v>294</v>
      </c>
      <c r="E42" s="283" t="n">
        <v>300</v>
      </c>
      <c r="F42" s="289" t="n">
        <v>14.5</v>
      </c>
      <c r="G42" s="282" t="n">
        <v>4350</v>
      </c>
      <c r="H42" s="282" t="n">
        <v>362.5</v>
      </c>
    </row>
    <row r="43" customFormat="false" ht="71.15" hidden="false" customHeight="false" outlineLevel="0" collapsed="false">
      <c r="B43" s="280" t="s">
        <v>355</v>
      </c>
      <c r="C43" s="290" t="s">
        <v>356</v>
      </c>
      <c r="D43" s="282" t="s">
        <v>308</v>
      </c>
      <c r="E43" s="283" t="n">
        <v>36</v>
      </c>
      <c r="F43" s="284" t="n">
        <v>33.43</v>
      </c>
      <c r="G43" s="282" t="n">
        <v>1203.48</v>
      </c>
      <c r="H43" s="282" t="n">
        <v>100.29</v>
      </c>
    </row>
    <row r="44" customFormat="false" ht="35.55" hidden="false" customHeight="false" outlineLevel="0" collapsed="false">
      <c r="B44" s="280" t="s">
        <v>357</v>
      </c>
      <c r="C44" s="281" t="s">
        <v>358</v>
      </c>
      <c r="D44" s="282" t="s">
        <v>344</v>
      </c>
      <c r="E44" s="283" t="n">
        <v>180</v>
      </c>
      <c r="F44" s="284" t="n">
        <v>13.89</v>
      </c>
      <c r="G44" s="282" t="n">
        <v>2500.2</v>
      </c>
      <c r="H44" s="282" t="n">
        <v>208.35</v>
      </c>
    </row>
    <row r="45" customFormat="false" ht="58.55" hidden="false" customHeight="false" outlineLevel="0" collapsed="false">
      <c r="B45" s="280" t="s">
        <v>359</v>
      </c>
      <c r="C45" s="290" t="s">
        <v>360</v>
      </c>
      <c r="D45" s="282" t="s">
        <v>344</v>
      </c>
      <c r="E45" s="283" t="n">
        <v>84</v>
      </c>
      <c r="F45" s="289" t="n">
        <v>25.8</v>
      </c>
      <c r="G45" s="282" t="n">
        <v>2167.2</v>
      </c>
      <c r="H45" s="282" t="n">
        <v>180.6</v>
      </c>
    </row>
    <row r="46" customFormat="false" ht="48.2" hidden="false" customHeight="false" outlineLevel="0" collapsed="false">
      <c r="B46" s="280" t="s">
        <v>361</v>
      </c>
      <c r="C46" s="290" t="s">
        <v>362</v>
      </c>
      <c r="D46" s="282" t="s">
        <v>344</v>
      </c>
      <c r="E46" s="283" t="n">
        <v>60</v>
      </c>
      <c r="F46" s="284" t="n">
        <v>33.98</v>
      </c>
      <c r="G46" s="282" t="n">
        <v>2038.8</v>
      </c>
      <c r="H46" s="282" t="n">
        <v>169.9</v>
      </c>
    </row>
    <row r="47" customFormat="false" ht="48.2" hidden="false" customHeight="false" outlineLevel="0" collapsed="false">
      <c r="B47" s="280" t="s">
        <v>363</v>
      </c>
      <c r="C47" s="290" t="s">
        <v>364</v>
      </c>
      <c r="D47" s="282" t="s">
        <v>344</v>
      </c>
      <c r="E47" s="283" t="n">
        <v>4</v>
      </c>
      <c r="F47" s="289" t="n">
        <v>84.1</v>
      </c>
      <c r="G47" s="282" t="n">
        <v>336.4</v>
      </c>
      <c r="H47" s="282" t="n">
        <v>28.03</v>
      </c>
    </row>
    <row r="48" customFormat="false" ht="35.55" hidden="false" customHeight="false" outlineLevel="0" collapsed="false">
      <c r="B48" s="280" t="s">
        <v>365</v>
      </c>
      <c r="C48" s="281" t="s">
        <v>366</v>
      </c>
      <c r="D48" s="282" t="s">
        <v>294</v>
      </c>
      <c r="E48" s="283" t="n">
        <v>4</v>
      </c>
      <c r="F48" s="289" t="n">
        <v>18</v>
      </c>
      <c r="G48" s="282" t="n">
        <v>72</v>
      </c>
      <c r="H48" s="282" t="n">
        <v>6</v>
      </c>
    </row>
    <row r="49" customFormat="false" ht="58.55" hidden="false" customHeight="false" outlineLevel="0" collapsed="false">
      <c r="B49" s="280" t="s">
        <v>367</v>
      </c>
      <c r="C49" s="290" t="s">
        <v>368</v>
      </c>
      <c r="D49" s="282" t="s">
        <v>294</v>
      </c>
      <c r="E49" s="283" t="n">
        <v>24</v>
      </c>
      <c r="F49" s="284" t="n">
        <v>46.14</v>
      </c>
      <c r="G49" s="282" t="n">
        <v>1107.36</v>
      </c>
      <c r="H49" s="282" t="n">
        <v>92.28</v>
      </c>
    </row>
    <row r="50" customFormat="false" ht="48.2" hidden="false" customHeight="false" outlineLevel="0" collapsed="false">
      <c r="B50" s="280" t="s">
        <v>369</v>
      </c>
      <c r="C50" s="281" t="s">
        <v>370</v>
      </c>
      <c r="D50" s="282" t="s">
        <v>294</v>
      </c>
      <c r="E50" s="283" t="n">
        <v>24</v>
      </c>
      <c r="F50" s="284" t="n">
        <v>45.24</v>
      </c>
      <c r="G50" s="282" t="n">
        <v>1085.76</v>
      </c>
      <c r="H50" s="282" t="n">
        <v>90.48</v>
      </c>
    </row>
    <row r="51" customFormat="false" ht="48.2" hidden="false" customHeight="false" outlineLevel="0" collapsed="false">
      <c r="B51" s="280" t="s">
        <v>371</v>
      </c>
      <c r="C51" s="290" t="s">
        <v>372</v>
      </c>
      <c r="D51" s="282" t="s">
        <v>294</v>
      </c>
      <c r="E51" s="283" t="n">
        <v>24</v>
      </c>
      <c r="F51" s="284" t="n">
        <v>46.03</v>
      </c>
      <c r="G51" s="282" t="n">
        <v>1104.72</v>
      </c>
      <c r="H51" s="282" t="n">
        <v>92.06</v>
      </c>
    </row>
    <row r="52" customFormat="false" ht="22.95" hidden="false" customHeight="false" outlineLevel="0" collapsed="false">
      <c r="B52" s="280" t="s">
        <v>373</v>
      </c>
      <c r="C52" s="281" t="s">
        <v>374</v>
      </c>
      <c r="D52" s="282" t="s">
        <v>294</v>
      </c>
      <c r="E52" s="283" t="n">
        <v>12</v>
      </c>
      <c r="F52" s="284" t="n">
        <v>68.53</v>
      </c>
      <c r="G52" s="282" t="n">
        <v>822.36</v>
      </c>
      <c r="H52" s="282" t="n">
        <v>68.53</v>
      </c>
    </row>
    <row r="53" customFormat="false" ht="13.8" hidden="false" customHeight="false" outlineLevel="0" collapsed="false">
      <c r="B53" s="280" t="s">
        <v>375</v>
      </c>
      <c r="C53" s="281" t="s">
        <v>376</v>
      </c>
      <c r="D53" s="282" t="s">
        <v>294</v>
      </c>
      <c r="E53" s="283" t="n">
        <v>4</v>
      </c>
      <c r="F53" s="284" t="n">
        <v>28.52</v>
      </c>
      <c r="G53" s="282" t="n">
        <v>114.08</v>
      </c>
      <c r="H53" s="282" t="n">
        <v>9.51</v>
      </c>
    </row>
    <row r="54" customFormat="false" ht="22.95" hidden="false" customHeight="false" outlineLevel="0" collapsed="false">
      <c r="B54" s="280" t="s">
        <v>377</v>
      </c>
      <c r="C54" s="281" t="s">
        <v>378</v>
      </c>
      <c r="D54" s="282" t="s">
        <v>294</v>
      </c>
      <c r="E54" s="283" t="n">
        <v>42</v>
      </c>
      <c r="F54" s="284" t="n">
        <v>12.5</v>
      </c>
      <c r="G54" s="282" t="n">
        <v>525</v>
      </c>
      <c r="H54" s="282" t="n">
        <v>43.75</v>
      </c>
    </row>
    <row r="55" customFormat="false" ht="20.65" hidden="false" customHeight="false" outlineLevel="0" collapsed="false">
      <c r="B55" s="280" t="s">
        <v>379</v>
      </c>
      <c r="C55" s="281" t="s">
        <v>380</v>
      </c>
      <c r="D55" s="282" t="s">
        <v>294</v>
      </c>
      <c r="E55" s="283" t="n">
        <v>6</v>
      </c>
      <c r="F55" s="284" t="n">
        <v>292.09</v>
      </c>
      <c r="G55" s="282" t="n">
        <v>1752.54</v>
      </c>
      <c r="H55" s="282" t="n">
        <v>146.05</v>
      </c>
    </row>
    <row r="56" customFormat="false" ht="13.8" hidden="false" customHeight="false" outlineLevel="0" collapsed="false">
      <c r="B56" s="280" t="s">
        <v>381</v>
      </c>
      <c r="C56" s="281" t="s">
        <v>382</v>
      </c>
      <c r="D56" s="282" t="s">
        <v>294</v>
      </c>
      <c r="E56" s="283" t="n">
        <v>12</v>
      </c>
      <c r="F56" s="284" t="n">
        <v>24.93</v>
      </c>
      <c r="G56" s="282" t="n">
        <v>299.16</v>
      </c>
      <c r="H56" s="282" t="n">
        <v>24.93</v>
      </c>
    </row>
    <row r="57" customFormat="false" ht="48.2" hidden="false" customHeight="false" outlineLevel="0" collapsed="false">
      <c r="B57" s="280" t="s">
        <v>383</v>
      </c>
      <c r="C57" s="281" t="s">
        <v>384</v>
      </c>
      <c r="D57" s="282" t="s">
        <v>294</v>
      </c>
      <c r="E57" s="283" t="n">
        <v>10</v>
      </c>
      <c r="F57" s="286" t="n">
        <v>6.2</v>
      </c>
      <c r="G57" s="282" t="n">
        <v>62</v>
      </c>
      <c r="H57" s="282" t="n">
        <v>5.17</v>
      </c>
    </row>
    <row r="58" customFormat="false" ht="20.65" hidden="false" customHeight="false" outlineLevel="0" collapsed="false">
      <c r="B58" s="280" t="s">
        <v>385</v>
      </c>
      <c r="C58" s="281" t="s">
        <v>386</v>
      </c>
      <c r="D58" s="282" t="s">
        <v>294</v>
      </c>
      <c r="E58" s="283" t="n">
        <v>60</v>
      </c>
      <c r="F58" s="291" t="s">
        <v>301</v>
      </c>
      <c r="G58" s="282" t="n">
        <v>240</v>
      </c>
      <c r="H58" s="282" t="n">
        <v>20</v>
      </c>
    </row>
    <row r="59" customFormat="false" ht="13.8" hidden="false" customHeight="false" outlineLevel="0" collapsed="false">
      <c r="B59" s="287" t="s">
        <v>387</v>
      </c>
      <c r="C59" s="287"/>
      <c r="D59" s="287"/>
      <c r="E59" s="287"/>
      <c r="F59" s="287"/>
      <c r="G59" s="287"/>
      <c r="H59" s="292" t="n">
        <v>5026.7</v>
      </c>
    </row>
    <row r="60" customFormat="false" ht="13.8" hidden="false" customHeight="false" outlineLevel="0" collapsed="false">
      <c r="B60" s="293" t="s">
        <v>388</v>
      </c>
      <c r="C60" s="293"/>
      <c r="D60" s="293"/>
      <c r="E60" s="293"/>
      <c r="F60" s="293"/>
      <c r="G60" s="293"/>
      <c r="H60" s="294" t="s">
        <v>318</v>
      </c>
    </row>
    <row r="61" customFormat="false" ht="13.8" hidden="false" customHeight="false" outlineLevel="0" collapsed="false">
      <c r="B61" s="295" t="s">
        <v>389</v>
      </c>
      <c r="C61" s="295"/>
      <c r="D61" s="295"/>
      <c r="E61" s="295"/>
      <c r="F61" s="295"/>
      <c r="G61" s="295"/>
      <c r="H61" s="296" t="n">
        <v>628.34</v>
      </c>
    </row>
    <row r="64" customFormat="false" ht="13.8" hidden="false" customHeight="false" outlineLevel="0" collapsed="false">
      <c r="B64" s="276" t="s">
        <v>390</v>
      </c>
      <c r="C64" s="276"/>
      <c r="D64" s="276"/>
      <c r="E64" s="276"/>
      <c r="F64" s="276"/>
      <c r="G64" s="276"/>
      <c r="H64" s="276"/>
    </row>
    <row r="65" customFormat="false" ht="50.5" hidden="false" customHeight="false" outlineLevel="0" collapsed="false">
      <c r="B65" s="278" t="s">
        <v>285</v>
      </c>
      <c r="C65" s="278" t="s">
        <v>286</v>
      </c>
      <c r="D65" s="278" t="s">
        <v>287</v>
      </c>
      <c r="E65" s="279" t="s">
        <v>288</v>
      </c>
      <c r="F65" s="279" t="s">
        <v>289</v>
      </c>
      <c r="G65" s="279" t="s">
        <v>290</v>
      </c>
      <c r="H65" s="279" t="s">
        <v>391</v>
      </c>
    </row>
    <row r="66" customFormat="false" ht="22.95" hidden="false" customHeight="false" outlineLevel="0" collapsed="false">
      <c r="B66" s="280" t="s">
        <v>292</v>
      </c>
      <c r="C66" s="297" t="s">
        <v>392</v>
      </c>
      <c r="D66" s="282" t="s">
        <v>294</v>
      </c>
      <c r="E66" s="283" t="n">
        <v>1</v>
      </c>
      <c r="F66" s="284" t="n">
        <v>3014.26</v>
      </c>
      <c r="G66" s="282" t="n">
        <v>3014.26</v>
      </c>
      <c r="H66" s="282" t="n">
        <v>25.12</v>
      </c>
    </row>
    <row r="67" customFormat="false" ht="22.95" hidden="false" customHeight="false" outlineLevel="0" collapsed="false">
      <c r="B67" s="280" t="s">
        <v>296</v>
      </c>
      <c r="C67" s="297" t="s">
        <v>393</v>
      </c>
      <c r="D67" s="282" t="s">
        <v>294</v>
      </c>
      <c r="E67" s="283" t="n">
        <v>2</v>
      </c>
      <c r="F67" s="284" t="n">
        <v>250</v>
      </c>
      <c r="G67" s="282" t="n">
        <v>500</v>
      </c>
      <c r="H67" s="282" t="n">
        <v>4.17</v>
      </c>
    </row>
    <row r="68" customFormat="false" ht="83.8" hidden="false" customHeight="false" outlineLevel="0" collapsed="false">
      <c r="B68" s="280" t="s">
        <v>298</v>
      </c>
      <c r="C68" s="298" t="s">
        <v>394</v>
      </c>
      <c r="D68" s="282" t="s">
        <v>294</v>
      </c>
      <c r="E68" s="283" t="n">
        <v>2</v>
      </c>
      <c r="F68" s="284" t="n">
        <v>404.32</v>
      </c>
      <c r="G68" s="282" t="n">
        <v>808.64</v>
      </c>
      <c r="H68" s="282" t="n">
        <v>6.74</v>
      </c>
    </row>
    <row r="69" customFormat="false" ht="13.8" hidden="false" customHeight="false" outlineLevel="0" collapsed="false">
      <c r="B69" s="280" t="s">
        <v>301</v>
      </c>
      <c r="C69" s="297" t="s">
        <v>395</v>
      </c>
      <c r="D69" s="282" t="s">
        <v>294</v>
      </c>
      <c r="E69" s="283" t="n">
        <v>14</v>
      </c>
      <c r="F69" s="284" t="n">
        <v>27.75</v>
      </c>
      <c r="G69" s="282" t="n">
        <v>388.5</v>
      </c>
      <c r="H69" s="282" t="n">
        <v>3.24</v>
      </c>
    </row>
    <row r="70" customFormat="false" ht="20.65" hidden="false" customHeight="false" outlineLevel="0" collapsed="false">
      <c r="B70" s="280" t="s">
        <v>313</v>
      </c>
      <c r="C70" s="297" t="s">
        <v>396</v>
      </c>
      <c r="D70" s="282" t="s">
        <v>294</v>
      </c>
      <c r="E70" s="283" t="n">
        <v>8</v>
      </c>
      <c r="F70" s="284" t="n">
        <v>35.65</v>
      </c>
      <c r="G70" s="282" t="n">
        <v>285.2</v>
      </c>
      <c r="H70" s="282" t="n">
        <v>2.38</v>
      </c>
    </row>
    <row r="71" customFormat="false" ht="35.55" hidden="false" customHeight="false" outlineLevel="0" collapsed="false">
      <c r="B71" s="280" t="s">
        <v>295</v>
      </c>
      <c r="C71" s="297" t="s">
        <v>397</v>
      </c>
      <c r="D71" s="282" t="s">
        <v>294</v>
      </c>
      <c r="E71" s="283" t="n">
        <v>30</v>
      </c>
      <c r="F71" s="284" t="n">
        <v>27.87</v>
      </c>
      <c r="G71" s="282" t="n">
        <v>836.1</v>
      </c>
      <c r="H71" s="282" t="n">
        <v>6.97</v>
      </c>
    </row>
    <row r="72" customFormat="false" ht="13.8" hidden="false" customHeight="false" outlineLevel="0" collapsed="false">
      <c r="B72" s="280" t="s">
        <v>316</v>
      </c>
      <c r="C72" s="299" t="s">
        <v>398</v>
      </c>
      <c r="D72" s="282" t="s">
        <v>294</v>
      </c>
      <c r="E72" s="283" t="n">
        <v>2</v>
      </c>
      <c r="F72" s="284" t="n">
        <v>219</v>
      </c>
      <c r="G72" s="282" t="n">
        <v>438</v>
      </c>
      <c r="H72" s="282" t="n">
        <v>3.65</v>
      </c>
    </row>
    <row r="73" customFormat="false" ht="13.8" hidden="false" customHeight="false" outlineLevel="0" collapsed="false">
      <c r="B73" s="280" t="s">
        <v>318</v>
      </c>
      <c r="C73" s="297" t="s">
        <v>399</v>
      </c>
      <c r="D73" s="282" t="s">
        <v>294</v>
      </c>
      <c r="E73" s="283" t="n">
        <v>1</v>
      </c>
      <c r="F73" s="284" t="n">
        <v>632.03</v>
      </c>
      <c r="G73" s="282" t="n">
        <v>632.03</v>
      </c>
      <c r="H73" s="282" t="n">
        <v>5.27</v>
      </c>
    </row>
    <row r="74" customFormat="false" ht="13.8" hidden="false" customHeight="false" outlineLevel="0" collapsed="false">
      <c r="B74" s="280" t="s">
        <v>320</v>
      </c>
      <c r="C74" s="297" t="s">
        <v>400</v>
      </c>
      <c r="D74" s="282" t="s">
        <v>294</v>
      </c>
      <c r="E74" s="283" t="n">
        <v>2</v>
      </c>
      <c r="F74" s="284" t="n">
        <v>257.44</v>
      </c>
      <c r="G74" s="282" t="n">
        <v>514.88</v>
      </c>
      <c r="H74" s="282" t="n">
        <v>4.29</v>
      </c>
    </row>
    <row r="75" customFormat="false" ht="73.45" hidden="false" customHeight="false" outlineLevel="0" collapsed="false">
      <c r="B75" s="280" t="s">
        <v>322</v>
      </c>
      <c r="C75" s="298" t="s">
        <v>401</v>
      </c>
      <c r="D75" s="282" t="s">
        <v>294</v>
      </c>
      <c r="E75" s="283" t="n">
        <v>10</v>
      </c>
      <c r="F75" s="284" t="n">
        <v>489.7</v>
      </c>
      <c r="G75" s="282" t="n">
        <v>4897</v>
      </c>
      <c r="H75" s="282" t="n">
        <v>40.81</v>
      </c>
    </row>
    <row r="76" customFormat="false" ht="13.8" hidden="false" customHeight="false" outlineLevel="0" collapsed="false">
      <c r="B76" s="280" t="s">
        <v>324</v>
      </c>
      <c r="C76" s="297" t="s">
        <v>402</v>
      </c>
      <c r="D76" s="282" t="s">
        <v>294</v>
      </c>
      <c r="E76" s="283" t="n">
        <v>3</v>
      </c>
      <c r="F76" s="284" t="n">
        <v>54.31</v>
      </c>
      <c r="G76" s="282" t="n">
        <v>162.93</v>
      </c>
      <c r="H76" s="282" t="n">
        <v>1.36</v>
      </c>
    </row>
    <row r="77" customFormat="false" ht="35.55" hidden="false" customHeight="false" outlineLevel="0" collapsed="false">
      <c r="B77" s="280" t="s">
        <v>326</v>
      </c>
      <c r="C77" s="297" t="s">
        <v>403</v>
      </c>
      <c r="D77" s="282" t="s">
        <v>294</v>
      </c>
      <c r="E77" s="283" t="n">
        <v>2</v>
      </c>
      <c r="F77" s="284" t="n">
        <v>81.33</v>
      </c>
      <c r="G77" s="282" t="n">
        <v>162.66</v>
      </c>
      <c r="H77" s="282" t="n">
        <v>1.36</v>
      </c>
    </row>
    <row r="78" customFormat="false" ht="13.8" hidden="false" customHeight="false" outlineLevel="0" collapsed="false">
      <c r="B78" s="287" t="s">
        <v>387</v>
      </c>
      <c r="C78" s="287"/>
      <c r="D78" s="287"/>
      <c r="E78" s="287"/>
      <c r="F78" s="287"/>
      <c r="G78" s="287"/>
      <c r="H78" s="292" t="n">
        <v>105.36</v>
      </c>
    </row>
    <row r="79" customFormat="false" ht="13.8" hidden="false" customHeight="false" outlineLevel="0" collapsed="false">
      <c r="B79" s="293" t="s">
        <v>388</v>
      </c>
      <c r="C79" s="293"/>
      <c r="D79" s="293"/>
      <c r="E79" s="293"/>
      <c r="F79" s="293"/>
      <c r="G79" s="293"/>
      <c r="H79" s="294" t="s">
        <v>318</v>
      </c>
    </row>
    <row r="80" customFormat="false" ht="13.8" hidden="false" customHeight="false" outlineLevel="0" collapsed="false">
      <c r="B80" s="293" t="s">
        <v>404</v>
      </c>
      <c r="C80" s="293"/>
      <c r="D80" s="293"/>
      <c r="E80" s="293"/>
      <c r="F80" s="293"/>
      <c r="G80" s="293"/>
      <c r="H80" s="296" t="n">
        <v>13.17</v>
      </c>
    </row>
    <row r="81" customFormat="false" ht="13.8" hidden="false" customHeight="false" outlineLevel="0" collapsed="false">
      <c r="B81" s="300" t="s">
        <v>405</v>
      </c>
      <c r="C81" s="300"/>
      <c r="D81" s="300"/>
      <c r="E81" s="300"/>
      <c r="F81" s="300"/>
      <c r="G81" s="300"/>
      <c r="H81" s="300"/>
    </row>
    <row r="85" customFormat="false" ht="13.8" hidden="false" customHeight="false" outlineLevel="0" collapsed="false">
      <c r="B85" s="276" t="s">
        <v>406</v>
      </c>
      <c r="C85" s="276"/>
      <c r="D85" s="276"/>
      <c r="E85" s="276"/>
      <c r="F85" s="276"/>
      <c r="G85" s="276"/>
      <c r="H85" s="276"/>
    </row>
    <row r="86" customFormat="false" ht="50.5" hidden="false" customHeight="false" outlineLevel="0" collapsed="false">
      <c r="B86" s="278" t="s">
        <v>285</v>
      </c>
      <c r="C86" s="278" t="s">
        <v>286</v>
      </c>
      <c r="D86" s="278" t="s">
        <v>287</v>
      </c>
      <c r="E86" s="279" t="s">
        <v>288</v>
      </c>
      <c r="F86" s="279" t="s">
        <v>289</v>
      </c>
      <c r="G86" s="279" t="s">
        <v>407</v>
      </c>
      <c r="H86" s="279" t="s">
        <v>306</v>
      </c>
    </row>
    <row r="87" customFormat="false" ht="22.95" hidden="false" customHeight="false" outlineLevel="0" collapsed="false">
      <c r="B87" s="280" t="s">
        <v>292</v>
      </c>
      <c r="C87" s="297" t="s">
        <v>408</v>
      </c>
      <c r="D87" s="282" t="s">
        <v>300</v>
      </c>
      <c r="E87" s="283" t="n">
        <v>24</v>
      </c>
      <c r="F87" s="284" t="n">
        <v>61.24</v>
      </c>
      <c r="G87" s="282" t="n">
        <v>1469.76</v>
      </c>
      <c r="H87" s="282" t="n">
        <v>122.48</v>
      </c>
    </row>
    <row r="88" customFormat="false" ht="60.8" hidden="false" customHeight="false" outlineLevel="0" collapsed="false">
      <c r="B88" s="280" t="s">
        <v>296</v>
      </c>
      <c r="C88" s="290" t="s">
        <v>409</v>
      </c>
      <c r="D88" s="282" t="s">
        <v>294</v>
      </c>
      <c r="E88" s="283" t="n">
        <v>24</v>
      </c>
      <c r="F88" s="284" t="n">
        <v>12.99</v>
      </c>
      <c r="G88" s="282" t="n">
        <v>311.76</v>
      </c>
      <c r="H88" s="282" t="n">
        <v>25.98</v>
      </c>
    </row>
    <row r="89" customFormat="false" ht="22.95" hidden="false" customHeight="false" outlineLevel="0" collapsed="false">
      <c r="B89" s="280" t="s">
        <v>298</v>
      </c>
      <c r="C89" s="281" t="s">
        <v>410</v>
      </c>
      <c r="D89" s="282" t="s">
        <v>411</v>
      </c>
      <c r="E89" s="283" t="n">
        <v>2</v>
      </c>
      <c r="F89" s="284" t="n">
        <v>45.31</v>
      </c>
      <c r="G89" s="282" t="n">
        <v>90.62</v>
      </c>
      <c r="H89" s="282" t="n">
        <v>7.55</v>
      </c>
    </row>
    <row r="90" customFormat="false" ht="35.55" hidden="false" customHeight="false" outlineLevel="0" collapsed="false">
      <c r="B90" s="280" t="s">
        <v>301</v>
      </c>
      <c r="C90" s="281" t="s">
        <v>412</v>
      </c>
      <c r="D90" s="282" t="s">
        <v>344</v>
      </c>
      <c r="E90" s="283" t="n">
        <v>10</v>
      </c>
      <c r="F90" s="284" t="n">
        <v>102.6</v>
      </c>
      <c r="G90" s="282" t="n">
        <v>1026</v>
      </c>
      <c r="H90" s="282" t="n">
        <v>85.5</v>
      </c>
    </row>
    <row r="91" customFormat="false" ht="13.8" hidden="false" customHeight="false" outlineLevel="0" collapsed="false">
      <c r="B91" s="280" t="s">
        <v>313</v>
      </c>
      <c r="C91" s="297" t="s">
        <v>413</v>
      </c>
      <c r="D91" s="282" t="s">
        <v>300</v>
      </c>
      <c r="E91" s="283" t="n">
        <v>200</v>
      </c>
      <c r="F91" s="284" t="n">
        <v>41.93</v>
      </c>
      <c r="G91" s="282" t="n">
        <v>8386</v>
      </c>
      <c r="H91" s="282" t="n">
        <v>698.83</v>
      </c>
    </row>
    <row r="92" customFormat="false" ht="58.55" hidden="false" customHeight="false" outlineLevel="0" collapsed="false">
      <c r="B92" s="280" t="s">
        <v>295</v>
      </c>
      <c r="C92" s="290" t="s">
        <v>414</v>
      </c>
      <c r="D92" s="282" t="s">
        <v>300</v>
      </c>
      <c r="E92" s="283" t="n">
        <v>12</v>
      </c>
      <c r="F92" s="284" t="n">
        <v>16.5</v>
      </c>
      <c r="G92" s="282" t="n">
        <v>198</v>
      </c>
      <c r="H92" s="282" t="n">
        <v>16.5</v>
      </c>
    </row>
    <row r="93" customFormat="false" ht="22.95" hidden="false" customHeight="false" outlineLevel="0" collapsed="false">
      <c r="B93" s="280" t="s">
        <v>316</v>
      </c>
      <c r="C93" s="297" t="s">
        <v>415</v>
      </c>
      <c r="D93" s="282" t="s">
        <v>411</v>
      </c>
      <c r="E93" s="283" t="n">
        <v>14</v>
      </c>
      <c r="F93" s="284" t="n">
        <v>234.61</v>
      </c>
      <c r="G93" s="282" t="n">
        <v>3284.54</v>
      </c>
      <c r="H93" s="282" t="n">
        <v>273.71</v>
      </c>
    </row>
    <row r="94" customFormat="false" ht="58.55" hidden="false" customHeight="false" outlineLevel="0" collapsed="false">
      <c r="B94" s="280" t="s">
        <v>318</v>
      </c>
      <c r="C94" s="298" t="s">
        <v>416</v>
      </c>
      <c r="D94" s="282" t="s">
        <v>294</v>
      </c>
      <c r="E94" s="283" t="n">
        <v>8</v>
      </c>
      <c r="F94" s="284" t="n">
        <v>9.51</v>
      </c>
      <c r="G94" s="282" t="n">
        <v>76.08</v>
      </c>
      <c r="H94" s="282" t="n">
        <v>6.34</v>
      </c>
    </row>
    <row r="95" customFormat="false" ht="13.8" hidden="false" customHeight="false" outlineLevel="0" collapsed="false">
      <c r="B95" s="280" t="s">
        <v>320</v>
      </c>
      <c r="C95" s="297" t="s">
        <v>417</v>
      </c>
      <c r="D95" s="282" t="s">
        <v>418</v>
      </c>
      <c r="E95" s="283" t="n">
        <v>6</v>
      </c>
      <c r="F95" s="284" t="n">
        <v>97.26</v>
      </c>
      <c r="G95" s="282" t="n">
        <v>583.56</v>
      </c>
      <c r="H95" s="282" t="n">
        <v>48.63</v>
      </c>
    </row>
    <row r="96" customFormat="false" ht="13.8" hidden="false" customHeight="false" outlineLevel="0" collapsed="false">
      <c r="B96" s="287" t="s">
        <v>387</v>
      </c>
      <c r="C96" s="287"/>
      <c r="D96" s="287"/>
      <c r="E96" s="287"/>
      <c r="F96" s="287"/>
      <c r="G96" s="287"/>
      <c r="H96" s="292" t="n">
        <v>1285.52</v>
      </c>
    </row>
    <row r="97" customFormat="false" ht="13.8" hidden="false" customHeight="false" outlineLevel="0" collapsed="false">
      <c r="B97" s="293" t="s">
        <v>388</v>
      </c>
      <c r="C97" s="293"/>
      <c r="D97" s="293"/>
      <c r="E97" s="293"/>
      <c r="F97" s="293"/>
      <c r="G97" s="293"/>
      <c r="H97" s="294" t="s">
        <v>318</v>
      </c>
    </row>
    <row r="98" customFormat="false" ht="13.8" hidden="false" customHeight="false" outlineLevel="0" collapsed="false">
      <c r="B98" s="293" t="s">
        <v>404</v>
      </c>
      <c r="C98" s="293"/>
      <c r="D98" s="293"/>
      <c r="E98" s="293"/>
      <c r="F98" s="293"/>
      <c r="G98" s="293"/>
      <c r="H98" s="296" t="n">
        <v>160.69</v>
      </c>
    </row>
    <row r="99" customFormat="false" ht="13.8" hidden="false" customHeight="false" outlineLevel="0" collapsed="false">
      <c r="I99" s="0" t="s">
        <v>63</v>
      </c>
    </row>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7">
    <mergeCell ref="B2:H2"/>
    <mergeCell ref="B4:H4"/>
    <mergeCell ref="B7:H7"/>
    <mergeCell ref="B13:G13"/>
    <mergeCell ref="B16:H16"/>
    <mergeCell ref="B59:G59"/>
    <mergeCell ref="B60:G60"/>
    <mergeCell ref="B61:G61"/>
    <mergeCell ref="B64:H64"/>
    <mergeCell ref="B78:G78"/>
    <mergeCell ref="B79:G79"/>
    <mergeCell ref="B80:G80"/>
    <mergeCell ref="B81:H81"/>
    <mergeCell ref="B85:H85"/>
    <mergeCell ref="B96:G96"/>
    <mergeCell ref="B97:G97"/>
    <mergeCell ref="B98:G98"/>
  </mergeCells>
  <printOptions headings="false" gridLines="false" gridLinesSet="true" horizontalCentered="false" verticalCentered="false"/>
  <pageMargins left="0.7875" right="0.7875" top="1.05277777777778" bottom="1.05277777777778" header="0.7875" footer="0.7875"/>
  <pageSetup paperSize="9" scale="56"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3607</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dc:description/>
  <dc:language>pt-BR</dc:language>
  <cp:lastModifiedBy/>
  <dcterms:modified xsi:type="dcterms:W3CDTF">2024-12-24T13:00:21Z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file>